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O:\Allgemeine Kanzleivorlagen\Kanzleivorlagen\Anwendungen\GSVG Berechnung\"/>
    </mc:Choice>
  </mc:AlternateContent>
  <xr:revisionPtr revIDLastSave="0" documentId="13_ncr:1_{3CEAF1C0-83F1-4162-BD08-36C7A80DFAE2}" xr6:coauthVersionLast="47" xr6:coauthVersionMax="47" xr10:uidLastSave="{00000000-0000-0000-0000-000000000000}"/>
  <bookViews>
    <workbookView xWindow="-120" yWindow="-120" windowWidth="29040" windowHeight="17640" activeTab="4" xr2:uid="{00000000-000D-0000-FFFF-FFFF00000000}"/>
  </bookViews>
  <sheets>
    <sheet name="GSVG f. 1.  J." sheetId="22" r:id="rId1"/>
    <sheet name="GSVG f. 2. J." sheetId="18" r:id="rId2"/>
    <sheet name="GSVG ab 3. J." sheetId="20" r:id="rId3"/>
    <sheet name="neue Selbständige" sheetId="21" r:id="rId4"/>
    <sheet name="Mehrfachversicherung" sheetId="23" r:id="rId5"/>
  </sheets>
  <externalReferences>
    <externalReference r:id="rId6"/>
  </externalReferences>
  <definedNames>
    <definedName name="Betrieb.Name">'[1]#dvo#Core'!$A$1</definedName>
    <definedName name="Betrieb\Name">'[1]#dvo#Core'!$A$1</definedName>
    <definedName name="_xlnm.Print_Area" localSheetId="1">'GSVG f. 2. J.'!$A$1:$B$41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23" l="1"/>
  <c r="B9" i="23"/>
  <c r="B9" i="21"/>
  <c r="B9" i="20"/>
  <c r="B9" i="18"/>
  <c r="B37" i="23"/>
  <c r="B33" i="23"/>
  <c r="B24" i="23"/>
  <c r="B15" i="23"/>
  <c r="B11" i="23"/>
  <c r="B10" i="21"/>
  <c r="B10" i="20"/>
  <c r="B11" i="18"/>
  <c r="B10" i="18"/>
  <c r="B28" i="23" l="1"/>
  <c r="B30" i="23" s="1"/>
  <c r="B27" i="23"/>
  <c r="B29" i="23" s="1"/>
  <c r="B31" i="23" s="1"/>
  <c r="B35" i="23" s="1"/>
  <c r="B13" i="18"/>
  <c r="B13" i="20" s="1"/>
  <c r="B12" i="21" s="1"/>
  <c r="B12" i="18"/>
  <c r="B12" i="20" s="1"/>
  <c r="B39" i="23" l="1"/>
  <c r="A39" i="23" s="1"/>
  <c r="A35" i="23"/>
  <c r="B21" i="21"/>
  <c r="B31" i="21"/>
  <c r="B35" i="20"/>
  <c r="B22" i="20"/>
  <c r="B25" i="20" s="1"/>
  <c r="B27" i="20" s="1"/>
  <c r="B35" i="18"/>
  <c r="B37" i="22"/>
  <c r="B22" i="22"/>
  <c r="B23" i="22" s="1"/>
  <c r="B26" i="22" s="1"/>
  <c r="B28" i="22" s="1"/>
  <c r="B26" i="18"/>
  <c r="B28" i="18" s="1"/>
  <c r="B22" i="18"/>
  <c r="B27" i="21"/>
  <c r="B31" i="20"/>
  <c r="B31" i="18"/>
  <c r="B27" i="22"/>
  <c r="B29" i="22" s="1"/>
  <c r="B32" i="22"/>
  <c r="B26" i="20" l="1"/>
  <c r="B28" i="20" s="1"/>
  <c r="B29" i="20" s="1"/>
  <c r="B33" i="20" s="1"/>
  <c r="A33" i="20" s="1"/>
  <c r="B25" i="18"/>
  <c r="B27" i="18" s="1"/>
  <c r="B29" i="18" s="1"/>
  <c r="B33" i="18" s="1"/>
  <c r="B24" i="21"/>
  <c r="B25" i="21" s="1"/>
  <c r="B30" i="22"/>
  <c r="B35" i="22" s="1"/>
  <c r="B33" i="22"/>
  <c r="B29" i="21" l="1"/>
  <c r="A33" i="18"/>
  <c r="B37" i="18"/>
  <c r="A37" i="18" s="1"/>
  <c r="B37" i="20"/>
  <c r="A37" i="20" s="1"/>
  <c r="B39" i="22"/>
  <c r="A39" i="22" s="1"/>
  <c r="A35" i="22"/>
  <c r="A29" i="21" l="1"/>
  <c r="B33" i="21"/>
  <c r="A33" i="2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Marina Stenitzer</author>
  </authors>
  <commentList>
    <comment ref="B16" authorId="0" shapeId="0" xr:uid="{00000000-0006-0000-0000-000001000000}">
      <text>
        <r>
          <rPr>
            <sz val="8"/>
            <color indexed="81"/>
            <rFont val="Tahoma"/>
            <family val="2"/>
          </rPr>
          <t>Eingabe NUR in den farblich unterlegten Feldern</t>
        </r>
      </text>
    </comment>
    <comment ref="B18" authorId="0" shapeId="0" xr:uid="{00000000-0006-0000-0000-000002000000}">
      <text>
        <r>
          <rPr>
            <sz val="8"/>
            <color indexed="81"/>
            <rFont val="Tahoma"/>
            <family val="2"/>
          </rPr>
          <t xml:space="preserve">vorl. vorgeschr. Beiträge und Beitragszahlungen mit + eingeben.
Beitragsgutschriften mit - eingeben
</t>
        </r>
      </text>
    </comment>
    <comment ref="B20" authorId="0" shapeId="0" xr:uid="{00000000-0006-0000-0000-000003000000}">
      <text>
        <r>
          <rPr>
            <sz val="8"/>
            <color indexed="81"/>
            <rFont val="Tahoma"/>
            <family val="2"/>
          </rPr>
          <t>Vorauszahlungen mit - eingeben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Marina Stenitzer</author>
  </authors>
  <commentList>
    <comment ref="B16" authorId="0" shapeId="0" xr:uid="{00000000-0006-0000-0100-000001000000}">
      <text>
        <r>
          <rPr>
            <sz val="8"/>
            <color indexed="81"/>
            <rFont val="Tahoma"/>
            <family val="2"/>
          </rPr>
          <t>Eingabe NUR in den farblich unterlegten Feldern</t>
        </r>
      </text>
    </comment>
    <comment ref="B18" authorId="0" shapeId="0" xr:uid="{00000000-0006-0000-0100-000002000000}">
      <text>
        <r>
          <rPr>
            <sz val="8"/>
            <color indexed="81"/>
            <rFont val="Tahoma"/>
            <family val="2"/>
          </rPr>
          <t>vorl. vorgeschr. Beiträge  mit + eingeben. Beitragsgutschriften mit - eingeben</t>
        </r>
      </text>
    </comment>
    <comment ref="B20" authorId="0" shapeId="0" xr:uid="{00000000-0006-0000-0100-000003000000}">
      <text>
        <r>
          <rPr>
            <sz val="8"/>
            <color indexed="81"/>
            <rFont val="Tahoma"/>
            <family val="2"/>
          </rPr>
          <t>Vorauszahlungen mit - eingeben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Alexander Molnar</author>
    <author>Marina Stenitzer</author>
  </authors>
  <commentList>
    <comment ref="B16" authorId="0" shapeId="0" xr:uid="{00000000-0006-0000-0200-000001000000}">
      <text>
        <r>
          <rPr>
            <b/>
            <sz val="10"/>
            <color indexed="81"/>
            <rFont val="Tahoma"/>
            <family val="2"/>
          </rPr>
          <t>Eingabe NUR in den farblich unterlegten Feldern.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18" authorId="1" shapeId="0" xr:uid="{00000000-0006-0000-0200-000002000000}">
      <text>
        <r>
          <rPr>
            <sz val="8"/>
            <color indexed="81"/>
            <rFont val="Tahoma"/>
            <family val="2"/>
          </rPr>
          <t>vorl. vorgeschr. Beiträge</t>
        </r>
        <r>
          <rPr>
            <sz val="8"/>
            <color indexed="81"/>
            <rFont val="Tahoma"/>
            <family val="2"/>
          </rPr>
          <t xml:space="preserve"> mit + eingeben.
Beitragsgutschriften mit - eingeben</t>
        </r>
      </text>
    </comment>
    <comment ref="B20" authorId="1" shapeId="0" xr:uid="{00000000-0006-0000-0200-000003000000}">
      <text>
        <r>
          <rPr>
            <sz val="8"/>
            <color indexed="81"/>
            <rFont val="Tahoma"/>
            <family val="2"/>
          </rPr>
          <t>Vorauszahlungen mit - eingeben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Alexander Molnar</author>
    <author>Marina Stenitzer</author>
  </authors>
  <commentList>
    <comment ref="B15" authorId="0" shapeId="0" xr:uid="{00000000-0006-0000-0300-000001000000}">
      <text>
        <r>
          <rPr>
            <b/>
            <sz val="10"/>
            <color indexed="81"/>
            <rFont val="Tahoma"/>
            <family val="2"/>
          </rPr>
          <t>Eingabe NUR in den farblich unterlegten Feldern.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17" authorId="1" shapeId="0" xr:uid="{00000000-0006-0000-0300-000002000000}">
      <text>
        <r>
          <rPr>
            <sz val="8"/>
            <color indexed="81"/>
            <rFont val="Tahoma"/>
            <family val="2"/>
          </rPr>
          <t>vorl. vorgeschr. Beiträge mit + eingeben. Beitragsgutschriften mit - eingeben</t>
        </r>
      </text>
    </comment>
    <comment ref="B19" authorId="1" shapeId="0" xr:uid="{00000000-0006-0000-0300-000003000000}">
      <text>
        <r>
          <rPr>
            <sz val="8"/>
            <color indexed="81"/>
            <rFont val="Tahoma"/>
            <family val="2"/>
          </rPr>
          <t>Vorauszahlungen mit - eingeben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Häusl Mag. Marina</author>
    <author>Alexander Molnar</author>
    <author>Marina Stenitzer</author>
  </authors>
  <commentList>
    <comment ref="B10" authorId="0" shapeId="0" xr:uid="{CF502EC9-177C-4847-9773-E28D1410FC86}">
      <text>
        <r>
          <rPr>
            <b/>
            <sz val="9"/>
            <color indexed="81"/>
            <rFont val="Segoe UI"/>
            <charset val="1"/>
          </rPr>
          <t>Häusl Mag. Marina:</t>
        </r>
        <r>
          <rPr>
            <sz val="9"/>
            <color indexed="81"/>
            <rFont val="Segoe UI"/>
            <charset val="1"/>
          </rPr>
          <t xml:space="preserve">
ACHTUNG ist nur eine Annäherung, es kann auch die vorläufige Bemessungsgrundlage lt. SVS Abfrage genommen werden</t>
        </r>
      </text>
    </comment>
    <comment ref="B18" authorId="1" shapeId="0" xr:uid="{6FA5BB73-8FBE-4DC4-A8A1-A9391BA9814F}">
      <text>
        <r>
          <rPr>
            <b/>
            <sz val="10"/>
            <color indexed="81"/>
            <rFont val="Tahoma"/>
            <family val="2"/>
          </rPr>
          <t>Eingabe NUR in den farblich unterlegten Feldern.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20" authorId="2" shapeId="0" xr:uid="{0A7B889B-C0EA-4E54-A26C-50EB24D3D8B8}">
      <text>
        <r>
          <rPr>
            <sz val="8"/>
            <color indexed="81"/>
            <rFont val="Tahoma"/>
            <family val="2"/>
          </rPr>
          <t>vorl. vorgeschr. Beiträge</t>
        </r>
        <r>
          <rPr>
            <sz val="8"/>
            <color indexed="81"/>
            <rFont val="Tahoma"/>
            <family val="2"/>
          </rPr>
          <t xml:space="preserve"> mit + eingeben.
Beitragsgutschriften mit - eingeben</t>
        </r>
      </text>
    </comment>
    <comment ref="B22" authorId="2" shapeId="0" xr:uid="{295E80EE-A73C-46B8-9EE2-BEEF30972150}">
      <text>
        <r>
          <rPr>
            <sz val="8"/>
            <color indexed="81"/>
            <rFont val="Tahoma"/>
            <family val="2"/>
          </rPr>
          <t>Vorauszahlungen mit - eingeben</t>
        </r>
      </text>
    </comment>
  </commentList>
</comments>
</file>

<file path=xl/sharedStrings.xml><?xml version="1.0" encoding="utf-8"?>
<sst xmlns="http://schemas.openxmlformats.org/spreadsheetml/2006/main" count="139" uniqueCount="46">
  <si>
    <t>Klient</t>
  </si>
  <si>
    <t>Vorläufiger Gewinn/Verlust</t>
  </si>
  <si>
    <t>Vorl. vorgeschriebene Beiträge</t>
  </si>
  <si>
    <t>Beitragsnachzahlungen/-gutschriften für Vorjahre</t>
  </si>
  <si>
    <t>Sonstige Adaptierung</t>
  </si>
  <si>
    <t>Höchstbemessungsgrundlage</t>
  </si>
  <si>
    <t>Beitrag zur Pensionsversicherung in % (PV)</t>
  </si>
  <si>
    <t>Beitrag zur Krankenversicherung in % (KV)</t>
  </si>
  <si>
    <t>Gewinn nach Forderung</t>
  </si>
  <si>
    <t xml:space="preserve">Basis für Berechnung </t>
  </si>
  <si>
    <t>Mindestbemessungsgrundlage PV</t>
  </si>
  <si>
    <t>Mindestbemessungsgrundlage KV</t>
  </si>
  <si>
    <t>Bemessungsgrundlage PV</t>
  </si>
  <si>
    <t>Bemessungsgrundlage KV</t>
  </si>
  <si>
    <t>Höchstbemessungsgrundlage PV und KV</t>
  </si>
  <si>
    <t xml:space="preserve">Zusätzliche freiwillige Vorauszahlungen </t>
  </si>
  <si>
    <t>Anzahl der Monate</t>
  </si>
  <si>
    <t>endgültige Beiträge PV</t>
  </si>
  <si>
    <t>endgültige Beiträge KV</t>
  </si>
  <si>
    <t>Summe endgültiger Beiträge</t>
  </si>
  <si>
    <t>abzügl. vorl. vorgeschr. Beiträge</t>
  </si>
  <si>
    <t>abzüglich vorl. vorgeschriebener Beiträge</t>
  </si>
  <si>
    <t>Bemessungsgrundlage</t>
  </si>
  <si>
    <t>"neue Selbständige"</t>
  </si>
  <si>
    <t>Stundung</t>
  </si>
  <si>
    <t>Höchstbemessungsgrundlage (MONAT)</t>
  </si>
  <si>
    <t>Basis Monatsberechnung</t>
  </si>
  <si>
    <t>für das 2. Jahr der Erwerbstätigkeit</t>
  </si>
  <si>
    <t>für das 1. Jahr der Erwerbstätigkeit</t>
  </si>
  <si>
    <t>abzügl. freiwilliger Vorauszahlung</t>
  </si>
  <si>
    <t>Die 1,53% für die Selbständigenvorsorge finden in der Berechnung keinen Niederschlag</t>
  </si>
  <si>
    <t>Gutschriften werden sofort bei der SV-Vorschreibung berücksichtigt.</t>
  </si>
  <si>
    <r>
      <t xml:space="preserve">Bemessungsgrundlage KV </t>
    </r>
    <r>
      <rPr>
        <vertAlign val="superscript"/>
        <sz val="11"/>
        <rFont val="Arial"/>
        <family val="2"/>
      </rPr>
      <t>1)</t>
    </r>
  </si>
  <si>
    <r>
      <t>1)</t>
    </r>
    <r>
      <rPr>
        <sz val="9"/>
        <rFont val="Arial"/>
        <family val="2"/>
      </rPr>
      <t xml:space="preserve"> bei erstmaliger Gewerbetätigkeit keine Nachbemessung der KV</t>
    </r>
  </si>
  <si>
    <t>Mindestbemessungsgrundlage PV und KV</t>
  </si>
  <si>
    <t>Gewinnausschüttung</t>
  </si>
  <si>
    <t xml:space="preserve"> Sozialversicherungsbeiträge nach GSVG</t>
  </si>
  <si>
    <t>ab dem 3. Jahr der Erwerbstätigkeit</t>
  </si>
  <si>
    <t>monatliche-Mindestbemessungsgrundlage PV</t>
  </si>
  <si>
    <t>monatliche-Mindestbemessungsgrundlage KV</t>
  </si>
  <si>
    <t>Nachbemessungen werden erst im 1.Quartal des auf die Veranlagung folgenden Jahres vorgeschrieben und sind mit der regulären Vorschriebung auf 4 Quartale verteilt zu bezahlen</t>
  </si>
  <si>
    <t>Höchstbemessungsgrundlage PV</t>
  </si>
  <si>
    <t>Bemessungsgrundlage ASVG (KZ 210) KV</t>
  </si>
  <si>
    <t>Höchstbemessungsgrundlage KV</t>
  </si>
  <si>
    <t>Jahresabschluß zum 31. Dezember 2026</t>
  </si>
  <si>
    <t>Unfallversicherung 2026: Euro 155,40 (Pauschalierter Monatsbeitrag EUR 12,95)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</si>
</sst>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+;#,##0.00\-"/>
    <numFmt numFmtId="165" formatCode="#,##0.00;#,##0.00"/>
  </numFmts>
  <fonts count="27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14"/>
      <color indexed="10"/>
      <name val="Arial"/>
      <family val="2"/>
    </font>
    <font>
      <sz val="10"/>
      <color indexed="10"/>
      <name val="Arial"/>
      <family val="2"/>
    </font>
    <font>
      <i/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0"/>
      <color rgb="FF8EAA92"/>
      <name val="Arial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3">
    <fill>
      <patternFill patternType="none"/>
    </fill>
    <fill>
      <patternFill patternType="gray125"/>
    </fill>
    <fill>
      <patternFill patternType="solid">
        <fgColor rgb="FF025D6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86">
    <xf numFmtId="0" fontId="0" fillId="0" borderId="0" xfId="0"/>
    <xf numFmtId="0" fontId="4" fillId="0" borderId="0" xfId="1" applyFont="1" applyAlignment="1">
      <alignment horizontal="center"/>
    </xf>
    <xf numFmtId="3" fontId="5" fillId="0" borderId="0" xfId="1" applyNumberFormat="1" applyFont="1" applyAlignment="1">
      <alignment horizontal="centerContinuous"/>
    </xf>
    <xf numFmtId="0" fontId="6" fillId="0" borderId="0" xfId="1" applyFont="1" applyAlignment="1">
      <alignment horizontal="right" vertical="center"/>
    </xf>
    <xf numFmtId="3" fontId="7" fillId="0" borderId="0" xfId="1" applyNumberFormat="1" applyFont="1"/>
    <xf numFmtId="0" fontId="3" fillId="0" borderId="0" xfId="1"/>
    <xf numFmtId="0" fontId="4" fillId="0" borderId="0" xfId="1" applyFont="1"/>
    <xf numFmtId="4" fontId="4" fillId="0" borderId="0" xfId="1" applyNumberFormat="1" applyFont="1"/>
    <xf numFmtId="0" fontId="1" fillId="0" borderId="0" xfId="1" applyFont="1"/>
    <xf numFmtId="164" fontId="1" fillId="0" borderId="0" xfId="1" applyNumberFormat="1" applyFont="1"/>
    <xf numFmtId="0" fontId="8" fillId="0" borderId="0" xfId="1" applyFont="1"/>
    <xf numFmtId="164" fontId="8" fillId="0" borderId="0" xfId="1" applyNumberFormat="1" applyFont="1"/>
    <xf numFmtId="4" fontId="1" fillId="0" borderId="0" xfId="1" applyNumberFormat="1" applyFont="1"/>
    <xf numFmtId="4" fontId="8" fillId="0" borderId="0" xfId="1" applyNumberFormat="1" applyFont="1"/>
    <xf numFmtId="0" fontId="4" fillId="0" borderId="0" xfId="1" applyFont="1" applyAlignment="1">
      <alignment horizontal="left"/>
    </xf>
    <xf numFmtId="165" fontId="4" fillId="0" borderId="0" xfId="1" applyNumberFormat="1" applyFont="1"/>
    <xf numFmtId="4" fontId="0" fillId="0" borderId="0" xfId="0" applyNumberFormat="1"/>
    <xf numFmtId="4" fontId="4" fillId="0" borderId="0" xfId="1" applyNumberFormat="1" applyFont="1" applyAlignment="1">
      <alignment horizontal="center"/>
    </xf>
    <xf numFmtId="4" fontId="0" fillId="0" borderId="1" xfId="0" applyNumberFormat="1" applyBorder="1"/>
    <xf numFmtId="0" fontId="2" fillId="0" borderId="0" xfId="1" applyFont="1" applyAlignment="1">
      <alignment vertical="center"/>
    </xf>
    <xf numFmtId="4" fontId="2" fillId="0" borderId="0" xfId="1" applyNumberFormat="1" applyFont="1" applyAlignment="1">
      <alignment vertical="center"/>
    </xf>
    <xf numFmtId="3" fontId="13" fillId="0" borderId="0" xfId="1" applyNumberFormat="1" applyFont="1" applyAlignment="1">
      <alignment horizontal="centerContinuous"/>
    </xf>
    <xf numFmtId="0" fontId="14" fillId="0" borderId="0" xfId="0" applyFont="1"/>
    <xf numFmtId="0" fontId="15" fillId="0" borderId="2" xfId="1" applyFont="1" applyBorder="1" applyAlignment="1">
      <alignment horizontal="left" vertical="center"/>
    </xf>
    <xf numFmtId="4" fontId="15" fillId="0" borderId="3" xfId="1" applyNumberFormat="1" applyFont="1" applyBorder="1" applyAlignment="1">
      <alignment vertical="center"/>
    </xf>
    <xf numFmtId="0" fontId="15" fillId="0" borderId="4" xfId="1" applyFont="1" applyBorder="1" applyAlignment="1">
      <alignment horizontal="left" vertical="center"/>
    </xf>
    <xf numFmtId="4" fontId="15" fillId="0" borderId="5" xfId="1" applyNumberFormat="1" applyFont="1" applyBorder="1" applyAlignment="1">
      <alignment vertical="center"/>
    </xf>
    <xf numFmtId="0" fontId="15" fillId="0" borderId="4" xfId="1" applyFont="1" applyBorder="1" applyAlignment="1">
      <alignment vertical="center"/>
    </xf>
    <xf numFmtId="10" fontId="15" fillId="0" borderId="5" xfId="1" applyNumberFormat="1" applyFont="1" applyBorder="1" applyAlignment="1">
      <alignment vertical="center"/>
    </xf>
    <xf numFmtId="0" fontId="15" fillId="0" borderId="6" xfId="1" applyFont="1" applyBorder="1" applyAlignment="1">
      <alignment vertical="center"/>
    </xf>
    <xf numFmtId="10" fontId="15" fillId="0" borderId="7" xfId="1" applyNumberFormat="1" applyFont="1" applyBorder="1" applyAlignment="1">
      <alignment vertical="center"/>
    </xf>
    <xf numFmtId="0" fontId="16" fillId="0" borderId="0" xfId="1" applyFont="1" applyAlignment="1">
      <alignment horizontal="right" vertical="center"/>
    </xf>
    <xf numFmtId="3" fontId="17" fillId="0" borderId="0" xfId="1" applyNumberFormat="1" applyFont="1"/>
    <xf numFmtId="0" fontId="17" fillId="0" borderId="8" xfId="1" applyFont="1" applyBorder="1" applyAlignment="1">
      <alignment vertical="center"/>
    </xf>
    <xf numFmtId="0" fontId="17" fillId="0" borderId="9" xfId="1" applyFont="1" applyBorder="1" applyAlignment="1">
      <alignment vertical="center"/>
    </xf>
    <xf numFmtId="0" fontId="17" fillId="0" borderId="10" xfId="1" applyFont="1" applyBorder="1" applyAlignment="1">
      <alignment vertical="center"/>
    </xf>
    <xf numFmtId="0" fontId="17" fillId="0" borderId="0" xfId="1" applyFont="1" applyAlignment="1">
      <alignment vertical="center"/>
    </xf>
    <xf numFmtId="4" fontId="17" fillId="0" borderId="0" xfId="1" applyNumberFormat="1" applyFont="1" applyAlignment="1">
      <alignment vertical="center"/>
    </xf>
    <xf numFmtId="0" fontId="16" fillId="0" borderId="11" xfId="1" applyFont="1" applyBorder="1" applyAlignment="1">
      <alignment vertical="center"/>
    </xf>
    <xf numFmtId="4" fontId="16" fillId="0" borderId="11" xfId="1" applyNumberFormat="1" applyFont="1" applyBorder="1" applyAlignment="1">
      <alignment vertical="center"/>
    </xf>
    <xf numFmtId="0" fontId="15" fillId="0" borderId="0" xfId="1" applyFont="1" applyAlignment="1">
      <alignment vertical="center"/>
    </xf>
    <xf numFmtId="4" fontId="15" fillId="0" borderId="0" xfId="1" applyNumberFormat="1" applyFont="1" applyAlignment="1">
      <alignment vertical="center"/>
    </xf>
    <xf numFmtId="0" fontId="16" fillId="0" borderId="12" xfId="1" applyFont="1" applyBorder="1" applyAlignment="1">
      <alignment vertical="center"/>
    </xf>
    <xf numFmtId="0" fontId="17" fillId="0" borderId="12" xfId="1" applyFont="1" applyBorder="1" applyAlignment="1">
      <alignment vertical="center"/>
    </xf>
    <xf numFmtId="4" fontId="17" fillId="0" borderId="12" xfId="1" applyNumberFormat="1" applyFont="1" applyBorder="1" applyAlignment="1">
      <alignment vertical="center"/>
    </xf>
    <xf numFmtId="0" fontId="17" fillId="0" borderId="13" xfId="1" applyFont="1" applyBorder="1" applyAlignment="1">
      <alignment horizontal="left" vertical="center"/>
    </xf>
    <xf numFmtId="4" fontId="17" fillId="0" borderId="10" xfId="1" applyNumberFormat="1" applyFont="1" applyBorder="1" applyAlignment="1">
      <alignment vertical="center"/>
    </xf>
    <xf numFmtId="0" fontId="17" fillId="0" borderId="14" xfId="1" applyFont="1" applyBorder="1" applyAlignment="1">
      <alignment horizontal="left" vertical="center"/>
    </xf>
    <xf numFmtId="4" fontId="17" fillId="0" borderId="14" xfId="1" applyNumberFormat="1" applyFont="1" applyBorder="1" applyAlignment="1">
      <alignment vertical="center"/>
    </xf>
    <xf numFmtId="0" fontId="17" fillId="0" borderId="0" xfId="1" applyFont="1" applyAlignment="1">
      <alignment horizontal="left" vertical="center"/>
    </xf>
    <xf numFmtId="0" fontId="16" fillId="0" borderId="0" xfId="1" applyFont="1" applyAlignment="1">
      <alignment vertical="center"/>
    </xf>
    <xf numFmtId="165" fontId="16" fillId="0" borderId="0" xfId="1" applyNumberFormat="1" applyFont="1" applyAlignment="1">
      <alignment vertical="center"/>
    </xf>
    <xf numFmtId="4" fontId="16" fillId="0" borderId="0" xfId="1" applyNumberFormat="1" applyFont="1" applyAlignment="1">
      <alignment vertical="center"/>
    </xf>
    <xf numFmtId="0" fontId="17" fillId="0" borderId="14" xfId="1" applyFont="1" applyBorder="1" applyAlignment="1">
      <alignment vertical="center"/>
    </xf>
    <xf numFmtId="4" fontId="16" fillId="0" borderId="12" xfId="1" applyNumberFormat="1" applyFont="1" applyBorder="1" applyAlignment="1">
      <alignment vertical="center"/>
    </xf>
    <xf numFmtId="0" fontId="20" fillId="0" borderId="0" xfId="0" applyFont="1"/>
    <xf numFmtId="0" fontId="16" fillId="0" borderId="0" xfId="1" applyFont="1" applyAlignment="1">
      <alignment horizontal="center"/>
    </xf>
    <xf numFmtId="4" fontId="16" fillId="0" borderId="0" xfId="1" applyNumberFormat="1" applyFont="1" applyAlignment="1">
      <alignment horizontal="center"/>
    </xf>
    <xf numFmtId="0" fontId="17" fillId="0" borderId="0" xfId="0" applyFont="1"/>
    <xf numFmtId="0" fontId="21" fillId="0" borderId="0" xfId="1" applyFont="1"/>
    <xf numFmtId="4" fontId="19" fillId="0" borderId="0" xfId="1" applyNumberFormat="1" applyFont="1"/>
    <xf numFmtId="4" fontId="20" fillId="0" borderId="0" xfId="0" applyNumberFormat="1" applyFont="1"/>
    <xf numFmtId="0" fontId="20" fillId="0" borderId="0" xfId="1" applyFont="1"/>
    <xf numFmtId="164" fontId="20" fillId="0" borderId="0" xfId="1" applyNumberFormat="1" applyFont="1"/>
    <xf numFmtId="10" fontId="15" fillId="0" borderId="0" xfId="1" applyNumberFormat="1" applyFont="1" applyAlignment="1">
      <alignment vertical="center"/>
    </xf>
    <xf numFmtId="4" fontId="17" fillId="0" borderId="17" xfId="1" applyNumberFormat="1" applyFont="1" applyBorder="1" applyAlignment="1">
      <alignment vertical="center"/>
    </xf>
    <xf numFmtId="4" fontId="17" fillId="0" borderId="0" xfId="0" applyNumberFormat="1" applyFont="1"/>
    <xf numFmtId="0" fontId="17" fillId="0" borderId="18" xfId="1" applyFont="1" applyBorder="1" applyAlignment="1">
      <alignment horizontal="left" vertical="center"/>
    </xf>
    <xf numFmtId="0" fontId="17" fillId="0" borderId="0" xfId="1" applyFont="1"/>
    <xf numFmtId="164" fontId="17" fillId="0" borderId="0" xfId="1" applyNumberFormat="1" applyFont="1"/>
    <xf numFmtId="0" fontId="16" fillId="0" borderId="0" xfId="1" applyFont="1"/>
    <xf numFmtId="4" fontId="16" fillId="0" borderId="0" xfId="1" applyNumberFormat="1" applyFont="1"/>
    <xf numFmtId="164" fontId="23" fillId="2" borderId="8" xfId="1" applyNumberFormat="1" applyFont="1" applyFill="1" applyBorder="1" applyAlignment="1">
      <alignment vertical="center"/>
    </xf>
    <xf numFmtId="164" fontId="23" fillId="2" borderId="9" xfId="1" applyNumberFormat="1" applyFont="1" applyFill="1" applyBorder="1" applyAlignment="1">
      <alignment vertical="center"/>
    </xf>
    <xf numFmtId="4" fontId="23" fillId="2" borderId="9" xfId="1" applyNumberFormat="1" applyFont="1" applyFill="1" applyBorder="1" applyAlignment="1">
      <alignment vertical="center"/>
    </xf>
    <xf numFmtId="4" fontId="23" fillId="2" borderId="10" xfId="1" applyNumberFormat="1" applyFont="1" applyFill="1" applyBorder="1" applyAlignment="1">
      <alignment vertical="center"/>
    </xf>
    <xf numFmtId="164" fontId="23" fillId="2" borderId="15" xfId="1" applyNumberFormat="1" applyFont="1" applyFill="1" applyBorder="1" applyAlignment="1">
      <alignment vertical="center"/>
    </xf>
    <xf numFmtId="4" fontId="23" fillId="2" borderId="15" xfId="1" applyNumberFormat="1" applyFont="1" applyFill="1" applyBorder="1" applyAlignment="1">
      <alignment vertical="center"/>
    </xf>
    <xf numFmtId="4" fontId="23" fillId="2" borderId="17" xfId="1" applyNumberFormat="1" applyFont="1" applyFill="1" applyBorder="1" applyAlignment="1">
      <alignment vertical="center"/>
    </xf>
    <xf numFmtId="164" fontId="23" fillId="2" borderId="16" xfId="1" applyNumberFormat="1" applyFont="1" applyFill="1" applyBorder="1" applyAlignment="1">
      <alignment vertical="center"/>
    </xf>
    <xf numFmtId="4" fontId="22" fillId="2" borderId="12" xfId="1" applyNumberFormat="1" applyFont="1" applyFill="1" applyBorder="1" applyAlignment="1">
      <alignment vertical="center"/>
    </xf>
    <xf numFmtId="0" fontId="24" fillId="0" borderId="0" xfId="1" applyFont="1" applyAlignment="1">
      <alignment horizontal="left"/>
    </xf>
    <xf numFmtId="0" fontId="16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20" fillId="0" borderId="0" xfId="1" applyFont="1" applyAlignment="1">
      <alignment horizontal="left" vertical="justify" wrapText="1"/>
    </xf>
    <xf numFmtId="0" fontId="4" fillId="0" borderId="0" xfId="1" applyFont="1" applyAlignment="1">
      <alignment horizontal="right" vertical="center"/>
    </xf>
  </cellXfs>
  <cellStyles count="2">
    <cellStyle name="Standard" xfId="0" builtinId="0"/>
    <cellStyle name="Standard_Tabelle2" xfId="1" xr:uid="{00000000-0005-0000-0000-000001000000}"/>
  </cellStyles>
  <dxfs count="0"/>
  <tableStyles count="0" defaultTableStyle="TableStyleMedium9" defaultPivotStyle="PivotStyleLight16"/>
  <colors>
    <mruColors>
      <color rgb="FF8EAA92"/>
      <color rgb="FF025D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temp\J.Koncz\60\dvosave20251120174912715.xlsx" TargetMode="External"/><Relationship Id="rId1" Type="http://schemas.openxmlformats.org/officeDocument/2006/relationships/externalLinkPath" Target="file:///C:\temp\J.Koncz\60\dvosave202511201749127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#dvo#Core"/>
      <sheetName val="GSVG f. 1.  J. 2024"/>
      <sheetName val="GSVG f. 2. J. 2024"/>
      <sheetName val="GSVG ab 3. J. 2024"/>
      <sheetName val="neue Selbständige 2024"/>
      <sheetName val="GSVG f. 1.  J. 2023"/>
      <sheetName val="GSVG f. 2. J. 2023"/>
      <sheetName val="GSVG ab 3. J. 2023"/>
      <sheetName val="neue Selbständige 2023"/>
    </sheetNames>
    <sheetDataSet>
      <sheetData sheetId="0">
        <row r="1">
          <cell r="A1" t="str">
            <v>Eveline Leschinger</v>
          </cell>
        </row>
      </sheetData>
      <sheetData sheetId="1"/>
      <sheetData sheetId="2">
        <row r="12">
          <cell r="B12">
            <v>0.185</v>
          </cell>
        </row>
        <row r="13">
          <cell r="B13">
            <v>6.8000000000000005E-2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9"/>
  <sheetViews>
    <sheetView view="pageLayout" topLeftCell="A23" zoomScaleNormal="100" workbookViewId="0">
      <selection activeCell="A12" sqref="A12"/>
    </sheetView>
  </sheetViews>
  <sheetFormatPr baseColWidth="10" defaultRowHeight="12.75" x14ac:dyDescent="0.2"/>
  <cols>
    <col min="1" max="1" width="58" customWidth="1"/>
    <col min="2" max="2" width="26.140625" customWidth="1"/>
    <col min="3" max="3" width="14.140625" style="16" customWidth="1"/>
  </cols>
  <sheetData>
    <row r="1" spans="1:4" s="58" customFormat="1" ht="15" x14ac:dyDescent="0.25">
      <c r="A1" s="82" t="s">
        <v>36</v>
      </c>
      <c r="B1" s="82"/>
      <c r="C1" s="57"/>
      <c r="D1" s="56"/>
    </row>
    <row r="2" spans="1:4" s="58" customFormat="1" ht="17.45" customHeight="1" x14ac:dyDescent="0.25">
      <c r="A2" s="82" t="s">
        <v>0</v>
      </c>
      <c r="B2" s="82"/>
      <c r="C2" s="57"/>
      <c r="D2" s="56"/>
    </row>
    <row r="3" spans="1:4" s="58" customFormat="1" ht="17.45" customHeight="1" x14ac:dyDescent="0.25">
      <c r="A3" s="82" t="s">
        <v>44</v>
      </c>
      <c r="B3" s="82"/>
      <c r="C3" s="57"/>
      <c r="D3" s="56"/>
    </row>
    <row r="4" spans="1:4" ht="17.45" customHeight="1" x14ac:dyDescent="0.2">
      <c r="A4" s="83" t="s">
        <v>28</v>
      </c>
      <c r="B4" s="83"/>
      <c r="C4" s="17"/>
      <c r="D4" s="1"/>
    </row>
    <row r="5" spans="1:4" ht="5.25" customHeight="1" x14ac:dyDescent="0.2">
      <c r="A5" s="1"/>
      <c r="B5" s="1"/>
      <c r="C5" s="17"/>
      <c r="D5" s="1"/>
    </row>
    <row r="6" spans="1:4" ht="18" x14ac:dyDescent="0.25">
      <c r="A6" s="14" t="s">
        <v>45</v>
      </c>
      <c r="B6" s="2"/>
      <c r="C6"/>
    </row>
    <row r="7" spans="1:4" ht="18" x14ac:dyDescent="0.25">
      <c r="A7" s="81" t="s">
        <v>30</v>
      </c>
      <c r="B7" s="2"/>
      <c r="C7"/>
    </row>
    <row r="8" spans="1:4" ht="11.25" customHeight="1" thickBot="1" x14ac:dyDescent="0.25">
      <c r="A8" s="3"/>
      <c r="B8" s="4"/>
    </row>
    <row r="9" spans="1:4" ht="24" customHeight="1" x14ac:dyDescent="0.2">
      <c r="A9" s="23" t="s">
        <v>25</v>
      </c>
      <c r="B9" s="24">
        <v>8085</v>
      </c>
    </row>
    <row r="10" spans="1:4" ht="24" customHeight="1" x14ac:dyDescent="0.2">
      <c r="A10" s="25" t="s">
        <v>38</v>
      </c>
      <c r="B10" s="26">
        <v>551.1</v>
      </c>
    </row>
    <row r="11" spans="1:4" ht="24" customHeight="1" x14ac:dyDescent="0.2">
      <c r="A11" s="27" t="s">
        <v>39</v>
      </c>
      <c r="B11" s="26">
        <v>551.1</v>
      </c>
    </row>
    <row r="12" spans="1:4" ht="24" customHeight="1" x14ac:dyDescent="0.2">
      <c r="A12" s="27" t="s">
        <v>6</v>
      </c>
      <c r="B12" s="28">
        <v>0.185</v>
      </c>
    </row>
    <row r="13" spans="1:4" ht="24" customHeight="1" thickBot="1" x14ac:dyDescent="0.25">
      <c r="A13" s="29" t="s">
        <v>7</v>
      </c>
      <c r="B13" s="30">
        <v>6.8000000000000005E-2</v>
      </c>
    </row>
    <row r="14" spans="1:4" ht="10.5" customHeight="1" x14ac:dyDescent="0.2">
      <c r="A14" s="31"/>
      <c r="B14" s="32"/>
    </row>
    <row r="15" spans="1:4" ht="11.25" customHeight="1" x14ac:dyDescent="0.2">
      <c r="A15" s="31"/>
      <c r="B15" s="32"/>
    </row>
    <row r="16" spans="1:4" ht="24.75" customHeight="1" x14ac:dyDescent="0.2">
      <c r="A16" s="33" t="s">
        <v>1</v>
      </c>
      <c r="B16" s="72">
        <v>0</v>
      </c>
      <c r="C16" s="18"/>
    </row>
    <row r="17" spans="1:3" ht="24.75" customHeight="1" x14ac:dyDescent="0.2">
      <c r="A17" s="34" t="s">
        <v>35</v>
      </c>
      <c r="B17" s="73">
        <v>0</v>
      </c>
      <c r="C17" s="18"/>
    </row>
    <row r="18" spans="1:3" ht="24.75" customHeight="1" x14ac:dyDescent="0.2">
      <c r="A18" s="34" t="s">
        <v>2</v>
      </c>
      <c r="B18" s="73">
        <v>0</v>
      </c>
      <c r="C18" s="18"/>
    </row>
    <row r="19" spans="1:3" ht="24.75" customHeight="1" x14ac:dyDescent="0.2">
      <c r="A19" s="34" t="s">
        <v>3</v>
      </c>
      <c r="B19" s="73">
        <v>0</v>
      </c>
      <c r="C19" s="18"/>
    </row>
    <row r="20" spans="1:3" ht="24.75" customHeight="1" x14ac:dyDescent="0.2">
      <c r="A20" s="34" t="s">
        <v>15</v>
      </c>
      <c r="B20" s="74">
        <v>0</v>
      </c>
      <c r="C20" s="18"/>
    </row>
    <row r="21" spans="1:3" ht="24.75" customHeight="1" x14ac:dyDescent="0.2">
      <c r="A21" s="35" t="s">
        <v>4</v>
      </c>
      <c r="B21" s="75">
        <v>0</v>
      </c>
      <c r="C21" s="18"/>
    </row>
    <row r="22" spans="1:3" ht="24.75" customHeight="1" x14ac:dyDescent="0.2">
      <c r="A22" s="36" t="s">
        <v>9</v>
      </c>
      <c r="B22" s="37">
        <f>SUM(B16:B19)</f>
        <v>0</v>
      </c>
    </row>
    <row r="23" spans="1:3" ht="24.75" customHeight="1" thickBot="1" x14ac:dyDescent="0.25">
      <c r="A23" s="38" t="s">
        <v>26</v>
      </c>
      <c r="B23" s="39">
        <f>B22/B25</f>
        <v>0</v>
      </c>
    </row>
    <row r="24" spans="1:3" ht="16.5" customHeight="1" thickTop="1" x14ac:dyDescent="0.2">
      <c r="A24" s="40"/>
      <c r="B24" s="41"/>
    </row>
    <row r="25" spans="1:3" ht="23.25" customHeight="1" x14ac:dyDescent="0.2">
      <c r="A25" s="42" t="s">
        <v>16</v>
      </c>
      <c r="B25" s="80">
        <v>1</v>
      </c>
    </row>
    <row r="26" spans="1:3" ht="23.25" customHeight="1" x14ac:dyDescent="0.2">
      <c r="A26" s="43" t="s">
        <v>12</v>
      </c>
      <c r="B26" s="44">
        <f>IF(B23&gt;B9,B9,IF(B23&gt;B10,B23,B10))</f>
        <v>551.1</v>
      </c>
    </row>
    <row r="27" spans="1:3" ht="23.25" customHeight="1" x14ac:dyDescent="0.2">
      <c r="A27" s="43" t="s">
        <v>32</v>
      </c>
      <c r="B27" s="44">
        <f>B11</f>
        <v>551.1</v>
      </c>
    </row>
    <row r="28" spans="1:3" ht="23.25" customHeight="1" x14ac:dyDescent="0.2">
      <c r="A28" s="45" t="s">
        <v>17</v>
      </c>
      <c r="B28" s="46">
        <f>B26*B25*B12</f>
        <v>101.95350000000001</v>
      </c>
    </row>
    <row r="29" spans="1:3" ht="23.25" customHeight="1" x14ac:dyDescent="0.2">
      <c r="A29" s="45" t="s">
        <v>18</v>
      </c>
      <c r="B29" s="44">
        <f>B27*B25*B13</f>
        <v>37.474800000000002</v>
      </c>
    </row>
    <row r="30" spans="1:3" ht="23.25" customHeight="1" thickBot="1" x14ac:dyDescent="0.25">
      <c r="A30" s="47" t="s">
        <v>19</v>
      </c>
      <c r="B30" s="48">
        <f>B28+B29</f>
        <v>139.42830000000001</v>
      </c>
    </row>
    <row r="31" spans="1:3" ht="12" customHeight="1" thickTop="1" x14ac:dyDescent="0.2">
      <c r="A31" s="49"/>
      <c r="B31" s="37"/>
    </row>
    <row r="32" spans="1:3" ht="24" customHeight="1" x14ac:dyDescent="0.2">
      <c r="A32" s="36" t="s">
        <v>20</v>
      </c>
      <c r="B32" s="37">
        <f>B18</f>
        <v>0</v>
      </c>
    </row>
    <row r="33" spans="1:3" ht="24" hidden="1" customHeight="1" x14ac:dyDescent="0.2">
      <c r="A33" s="50" t="s">
        <v>8</v>
      </c>
      <c r="B33" s="51">
        <f>B16-B28</f>
        <v>-101.95350000000001</v>
      </c>
    </row>
    <row r="34" spans="1:3" ht="12" customHeight="1" x14ac:dyDescent="0.2">
      <c r="A34" s="50"/>
      <c r="B34" s="51"/>
    </row>
    <row r="35" spans="1:3" ht="24" customHeight="1" thickBot="1" x14ac:dyDescent="0.25">
      <c r="A35" s="38" t="str">
        <f>IF(B35&lt;0,"Gutschrift GSVG Beiträge","Nachbemessung GSVG Beiträge")</f>
        <v>Nachbemessung GSVG Beiträge</v>
      </c>
      <c r="B35" s="39">
        <f>B30-B32</f>
        <v>139.42830000000001</v>
      </c>
    </row>
    <row r="36" spans="1:3" ht="11.25" customHeight="1" thickTop="1" x14ac:dyDescent="0.2">
      <c r="A36" s="50"/>
      <c r="B36" s="52"/>
    </row>
    <row r="37" spans="1:3" ht="24" customHeight="1" x14ac:dyDescent="0.2">
      <c r="A37" s="36" t="s">
        <v>29</v>
      </c>
      <c r="B37" s="52">
        <f>B20</f>
        <v>0</v>
      </c>
    </row>
    <row r="38" spans="1:3" ht="10.5" customHeight="1" x14ac:dyDescent="0.2">
      <c r="A38" s="50"/>
      <c r="B38" s="52"/>
    </row>
    <row r="39" spans="1:3" ht="24" customHeight="1" thickBot="1" x14ac:dyDescent="0.25">
      <c r="A39" s="38" t="str">
        <f>IF(B39&gt;0,"Nachzahlung GSVG Beiträge","Gutschrift GSVG-Beiträge")</f>
        <v>Nachzahlung GSVG Beiträge</v>
      </c>
      <c r="B39" s="39">
        <f>B35+B37</f>
        <v>139.42830000000001</v>
      </c>
    </row>
    <row r="40" spans="1:3" ht="10.5" customHeight="1" thickTop="1" x14ac:dyDescent="0.2">
      <c r="A40" s="5"/>
      <c r="B40" s="5"/>
    </row>
    <row r="41" spans="1:3" s="55" customFormat="1" ht="15" customHeight="1" x14ac:dyDescent="0.2">
      <c r="A41" s="59" t="s">
        <v>33</v>
      </c>
      <c r="B41" s="60"/>
      <c r="C41" s="61"/>
    </row>
    <row r="42" spans="1:3" s="55" customFormat="1" ht="15" customHeight="1" x14ac:dyDescent="0.2">
      <c r="A42" s="62" t="s">
        <v>31</v>
      </c>
      <c r="B42" s="63"/>
      <c r="C42" s="61"/>
    </row>
    <row r="43" spans="1:3" s="55" customFormat="1" ht="24" customHeight="1" x14ac:dyDescent="0.2">
      <c r="A43" s="84" t="s">
        <v>40</v>
      </c>
      <c r="B43" s="84"/>
      <c r="C43" s="61"/>
    </row>
    <row r="44" spans="1:3" ht="24" customHeight="1" x14ac:dyDescent="0.2">
      <c r="A44" s="10"/>
      <c r="B44" s="11"/>
    </row>
    <row r="45" spans="1:3" ht="24" customHeight="1" x14ac:dyDescent="0.2">
      <c r="A45" s="10"/>
      <c r="B45" s="11"/>
    </row>
    <row r="46" spans="1:3" ht="24" customHeight="1" x14ac:dyDescent="0.2">
      <c r="A46" s="10"/>
      <c r="B46" s="11"/>
    </row>
    <row r="47" spans="1:3" ht="24" customHeight="1" x14ac:dyDescent="0.2">
      <c r="A47" s="8"/>
      <c r="B47" s="12"/>
    </row>
    <row r="48" spans="1:3" ht="24" customHeight="1" x14ac:dyDescent="0.2">
      <c r="A48" s="10"/>
      <c r="B48" s="13"/>
    </row>
    <row r="49" spans="1:2" ht="24" customHeight="1" x14ac:dyDescent="0.2">
      <c r="A49" s="10"/>
      <c r="B49" s="13"/>
    </row>
    <row r="50" spans="1:2" ht="24" customHeight="1" x14ac:dyDescent="0.2">
      <c r="A50" s="14"/>
      <c r="B50" s="7"/>
    </row>
    <row r="51" spans="1:2" ht="24" customHeight="1" x14ac:dyDescent="0.2">
      <c r="A51" s="10"/>
      <c r="B51" s="11"/>
    </row>
    <row r="52" spans="1:2" ht="24" customHeight="1" x14ac:dyDescent="0.2">
      <c r="A52" s="10"/>
      <c r="B52" s="11"/>
    </row>
    <row r="53" spans="1:2" ht="24" customHeight="1" x14ac:dyDescent="0.2">
      <c r="A53" s="14"/>
      <c r="B53" s="7"/>
    </row>
    <row r="54" spans="1:2" ht="24" customHeight="1" x14ac:dyDescent="0.2">
      <c r="A54" s="8"/>
      <c r="B54" s="9"/>
    </row>
    <row r="55" spans="1:2" ht="24" customHeight="1" x14ac:dyDescent="0.2">
      <c r="A55" s="6"/>
      <c r="B55" s="15"/>
    </row>
    <row r="56" spans="1:2" ht="24" customHeight="1" x14ac:dyDescent="0.2"/>
    <row r="57" spans="1:2" ht="24" customHeight="1" x14ac:dyDescent="0.2">
      <c r="B57" s="16"/>
    </row>
    <row r="58" spans="1:2" ht="24" customHeight="1" x14ac:dyDescent="0.2"/>
    <row r="59" spans="1:2" ht="24" customHeight="1" x14ac:dyDescent="0.2"/>
  </sheetData>
  <mergeCells count="5">
    <mergeCell ref="A1:B1"/>
    <mergeCell ref="A2:B2"/>
    <mergeCell ref="A3:B3"/>
    <mergeCell ref="A4:B4"/>
    <mergeCell ref="A43:B43"/>
  </mergeCells>
  <phoneticPr fontId="11" type="noConversion"/>
  <pageMargins left="0.78740157480314965" right="0.78740157480314965" top="0.47244094488188981" bottom="0.47244094488188981" header="0.51181102362204722" footer="0.51181102362204722"/>
  <pageSetup paperSize="9" scale="86" orientation="portrait" r:id="rId1"/>
  <headerFooter alignWithMargins="0">
    <oddHeader>&amp;R&amp;G</oddHeader>
    <oddFooter>&amp;LHinweis: Änderungen vorbehalten. Wir haften nicht für die Aktualität, Vollständigkeit und Richtigkeit der Inhalte.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58"/>
  <sheetViews>
    <sheetView view="pageLayout" topLeftCell="A17" zoomScaleNormal="100" workbookViewId="0">
      <selection activeCell="B17" sqref="B17"/>
    </sheetView>
  </sheetViews>
  <sheetFormatPr baseColWidth="10" defaultRowHeight="12.75" x14ac:dyDescent="0.2"/>
  <cols>
    <col min="1" max="1" width="58" customWidth="1"/>
    <col min="2" max="2" width="26.140625" customWidth="1"/>
    <col min="3" max="3" width="14.140625" style="16" customWidth="1"/>
  </cols>
  <sheetData>
    <row r="1" spans="1:4" s="58" customFormat="1" ht="15" x14ac:dyDescent="0.25">
      <c r="A1" s="82" t="s">
        <v>36</v>
      </c>
      <c r="B1" s="82"/>
      <c r="C1" s="57"/>
      <c r="D1" s="56"/>
    </row>
    <row r="2" spans="1:4" s="58" customFormat="1" ht="17.45" customHeight="1" x14ac:dyDescent="0.25">
      <c r="A2" s="82" t="s">
        <v>0</v>
      </c>
      <c r="B2" s="82"/>
      <c r="C2" s="57"/>
      <c r="D2" s="56"/>
    </row>
    <row r="3" spans="1:4" s="58" customFormat="1" ht="17.45" customHeight="1" x14ac:dyDescent="0.25">
      <c r="A3" s="82" t="s">
        <v>44</v>
      </c>
      <c r="B3" s="82"/>
      <c r="C3" s="57"/>
      <c r="D3" s="56"/>
    </row>
    <row r="4" spans="1:4" ht="17.45" customHeight="1" x14ac:dyDescent="0.2">
      <c r="A4" s="83" t="s">
        <v>27</v>
      </c>
      <c r="B4" s="83"/>
      <c r="C4" s="17"/>
      <c r="D4" s="1"/>
    </row>
    <row r="5" spans="1:4" ht="13.5" customHeight="1" x14ac:dyDescent="0.2">
      <c r="A5" s="1"/>
      <c r="B5" s="1"/>
      <c r="C5" s="17"/>
      <c r="D5" s="1"/>
    </row>
    <row r="6" spans="1:4" ht="18" x14ac:dyDescent="0.25">
      <c r="A6" s="14" t="s">
        <v>45</v>
      </c>
      <c r="B6" s="2"/>
      <c r="C6"/>
    </row>
    <row r="7" spans="1:4" ht="18" x14ac:dyDescent="0.25">
      <c r="A7" s="81" t="s">
        <v>30</v>
      </c>
      <c r="B7" s="2"/>
      <c r="C7"/>
    </row>
    <row r="8" spans="1:4" ht="13.5" customHeight="1" thickBot="1" x14ac:dyDescent="0.25">
      <c r="A8" s="3"/>
      <c r="B8" s="4"/>
    </row>
    <row r="9" spans="1:4" ht="21" customHeight="1" x14ac:dyDescent="0.2">
      <c r="A9" s="23" t="s">
        <v>5</v>
      </c>
      <c r="B9" s="24">
        <f>8085*12</f>
        <v>97020</v>
      </c>
    </row>
    <row r="10" spans="1:4" ht="21" customHeight="1" x14ac:dyDescent="0.2">
      <c r="A10" s="25" t="s">
        <v>10</v>
      </c>
      <c r="B10" s="26">
        <f>551.1*12</f>
        <v>6613.2000000000007</v>
      </c>
    </row>
    <row r="11" spans="1:4" ht="21" customHeight="1" x14ac:dyDescent="0.2">
      <c r="A11" s="27" t="s">
        <v>11</v>
      </c>
      <c r="B11" s="26">
        <f>551.1*12</f>
        <v>6613.2000000000007</v>
      </c>
    </row>
    <row r="12" spans="1:4" ht="21" customHeight="1" x14ac:dyDescent="0.2">
      <c r="A12" s="27" t="s">
        <v>6</v>
      </c>
      <c r="B12" s="28">
        <f>'GSVG f. 1.  J.'!B12</f>
        <v>0.185</v>
      </c>
    </row>
    <row r="13" spans="1:4" ht="21" customHeight="1" thickBot="1" x14ac:dyDescent="0.25">
      <c r="A13" s="29" t="s">
        <v>7</v>
      </c>
      <c r="B13" s="30">
        <f>'GSVG f. 1.  J.'!B13</f>
        <v>6.8000000000000005E-2</v>
      </c>
    </row>
    <row r="14" spans="1:4" ht="13.5" customHeight="1" x14ac:dyDescent="0.2">
      <c r="A14" s="31"/>
      <c r="B14" s="32"/>
    </row>
    <row r="15" spans="1:4" ht="13.5" customHeight="1" x14ac:dyDescent="0.2">
      <c r="A15" s="31"/>
      <c r="B15" s="32"/>
    </row>
    <row r="16" spans="1:4" ht="21" customHeight="1" x14ac:dyDescent="0.2">
      <c r="A16" s="33" t="s">
        <v>1</v>
      </c>
      <c r="B16" s="72">
        <v>0</v>
      </c>
      <c r="C16" s="18"/>
    </row>
    <row r="17" spans="1:3" ht="21" customHeight="1" x14ac:dyDescent="0.2">
      <c r="A17" s="34" t="s">
        <v>35</v>
      </c>
      <c r="B17" s="76">
        <v>0</v>
      </c>
      <c r="C17" s="18"/>
    </row>
    <row r="18" spans="1:3" ht="21" customHeight="1" x14ac:dyDescent="0.2">
      <c r="A18" s="34" t="s">
        <v>2</v>
      </c>
      <c r="B18" s="76">
        <v>0</v>
      </c>
      <c r="C18" s="18"/>
    </row>
    <row r="19" spans="1:3" ht="21" customHeight="1" x14ac:dyDescent="0.2">
      <c r="A19" s="34" t="s">
        <v>3</v>
      </c>
      <c r="B19" s="76">
        <v>0</v>
      </c>
      <c r="C19" s="18"/>
    </row>
    <row r="20" spans="1:3" ht="21" customHeight="1" x14ac:dyDescent="0.2">
      <c r="A20" s="34" t="s">
        <v>15</v>
      </c>
      <c r="B20" s="77">
        <v>0</v>
      </c>
      <c r="C20" s="18"/>
    </row>
    <row r="21" spans="1:3" ht="21" customHeight="1" x14ac:dyDescent="0.2">
      <c r="A21" s="34" t="s">
        <v>4</v>
      </c>
      <c r="B21" s="77">
        <v>0</v>
      </c>
      <c r="C21" s="18"/>
    </row>
    <row r="22" spans="1:3" ht="21" customHeight="1" thickBot="1" x14ac:dyDescent="0.25">
      <c r="A22" s="53" t="s">
        <v>9</v>
      </c>
      <c r="B22" s="48">
        <f>SUM(B16:B19)</f>
        <v>0</v>
      </c>
      <c r="C22" s="18"/>
    </row>
    <row r="23" spans="1:3" ht="21" customHeight="1" thickTop="1" x14ac:dyDescent="0.2">
      <c r="A23" s="40"/>
      <c r="B23" s="41"/>
    </row>
    <row r="24" spans="1:3" ht="21" customHeight="1" x14ac:dyDescent="0.2">
      <c r="A24" s="42" t="s">
        <v>16</v>
      </c>
      <c r="B24" s="54">
        <v>12</v>
      </c>
    </row>
    <row r="25" spans="1:3" ht="21" customHeight="1" x14ac:dyDescent="0.2">
      <c r="A25" s="43" t="s">
        <v>12</v>
      </c>
      <c r="B25" s="44">
        <f>IF(B22&gt;B9,B9,IF(B22&gt;B10,B22,B10))</f>
        <v>6613.2000000000007</v>
      </c>
    </row>
    <row r="26" spans="1:3" ht="21" customHeight="1" x14ac:dyDescent="0.2">
      <c r="A26" s="43" t="s">
        <v>32</v>
      </c>
      <c r="B26" s="44">
        <f>B11</f>
        <v>6613.2000000000007</v>
      </c>
    </row>
    <row r="27" spans="1:3" ht="21" customHeight="1" x14ac:dyDescent="0.2">
      <c r="A27" s="45" t="s">
        <v>17</v>
      </c>
      <c r="B27" s="46">
        <f>B25*B12</f>
        <v>1223.442</v>
      </c>
    </row>
    <row r="28" spans="1:3" ht="21" customHeight="1" x14ac:dyDescent="0.2">
      <c r="A28" s="45" t="s">
        <v>18</v>
      </c>
      <c r="B28" s="44">
        <f>B26*B13</f>
        <v>449.69760000000008</v>
      </c>
    </row>
    <row r="29" spans="1:3" ht="21" customHeight="1" thickBot="1" x14ac:dyDescent="0.25">
      <c r="A29" s="47" t="s">
        <v>19</v>
      </c>
      <c r="B29" s="48">
        <f>B27+B28</f>
        <v>1673.1396</v>
      </c>
    </row>
    <row r="30" spans="1:3" ht="15" customHeight="1" thickTop="1" x14ac:dyDescent="0.2">
      <c r="A30" s="49"/>
      <c r="B30" s="37"/>
    </row>
    <row r="31" spans="1:3" ht="21" customHeight="1" x14ac:dyDescent="0.2">
      <c r="A31" s="36" t="s">
        <v>20</v>
      </c>
      <c r="B31" s="37">
        <f>B18</f>
        <v>0</v>
      </c>
    </row>
    <row r="32" spans="1:3" ht="15" customHeight="1" x14ac:dyDescent="0.2">
      <c r="A32" s="50"/>
      <c r="B32" s="51"/>
    </row>
    <row r="33" spans="1:3" ht="21" customHeight="1" thickBot="1" x14ac:dyDescent="0.25">
      <c r="A33" s="38" t="str">
        <f>IF(B33&lt;0,"Gutschrift GSVG Beiträge","Nachbemessung GSVG Beiträge")</f>
        <v>Nachbemessung GSVG Beiträge</v>
      </c>
      <c r="B33" s="39">
        <f>B29-B31</f>
        <v>1673.1396</v>
      </c>
    </row>
    <row r="34" spans="1:3" ht="15" customHeight="1" thickTop="1" x14ac:dyDescent="0.2">
      <c r="A34" s="50"/>
      <c r="B34" s="52"/>
    </row>
    <row r="35" spans="1:3" ht="21" customHeight="1" x14ac:dyDescent="0.2">
      <c r="A35" s="36" t="s">
        <v>29</v>
      </c>
      <c r="B35" s="52">
        <f>B20</f>
        <v>0</v>
      </c>
    </row>
    <row r="36" spans="1:3" ht="15" customHeight="1" x14ac:dyDescent="0.2">
      <c r="A36" s="50"/>
      <c r="B36" s="52"/>
    </row>
    <row r="37" spans="1:3" ht="21" customHeight="1" thickBot="1" x14ac:dyDescent="0.25">
      <c r="A37" s="38" t="str">
        <f>IF(B37&gt;0,"Nachzahlung GSVG Beiträge","Gutschrift GSVG-Beiträge")</f>
        <v>Nachzahlung GSVG Beiträge</v>
      </c>
      <c r="B37" s="39">
        <f>B33+B35</f>
        <v>1673.1396</v>
      </c>
    </row>
    <row r="38" spans="1:3" ht="17.25" customHeight="1" thickTop="1" x14ac:dyDescent="0.2">
      <c r="A38" s="19"/>
      <c r="B38" s="20"/>
    </row>
    <row r="39" spans="1:3" s="55" customFormat="1" ht="15.75" customHeight="1" x14ac:dyDescent="0.2">
      <c r="A39" s="59" t="s">
        <v>33</v>
      </c>
      <c r="B39" s="60"/>
      <c r="C39" s="61"/>
    </row>
    <row r="40" spans="1:3" s="55" customFormat="1" ht="15.75" customHeight="1" x14ac:dyDescent="0.2">
      <c r="A40" s="62" t="s">
        <v>31</v>
      </c>
      <c r="B40" s="63"/>
      <c r="C40" s="61"/>
    </row>
    <row r="41" spans="1:3" s="55" customFormat="1" ht="27" customHeight="1" x14ac:dyDescent="0.2">
      <c r="A41" s="84" t="s">
        <v>40</v>
      </c>
      <c r="B41" s="84"/>
      <c r="C41" s="61"/>
    </row>
    <row r="42" spans="1:3" ht="24" customHeight="1" x14ac:dyDescent="0.2">
      <c r="A42" s="10"/>
      <c r="B42" s="11"/>
    </row>
    <row r="43" spans="1:3" ht="24" customHeight="1" x14ac:dyDescent="0.2">
      <c r="A43" s="10"/>
      <c r="B43" s="11"/>
    </row>
    <row r="44" spans="1:3" ht="24" customHeight="1" x14ac:dyDescent="0.2">
      <c r="A44" s="10"/>
      <c r="B44" s="11"/>
    </row>
    <row r="45" spans="1:3" ht="24" customHeight="1" x14ac:dyDescent="0.2">
      <c r="A45" s="10"/>
      <c r="B45" s="11"/>
    </row>
    <row r="46" spans="1:3" ht="24" customHeight="1" x14ac:dyDescent="0.2">
      <c r="A46" s="8"/>
      <c r="B46" s="12"/>
    </row>
    <row r="47" spans="1:3" ht="24" customHeight="1" x14ac:dyDescent="0.2">
      <c r="A47" s="10"/>
      <c r="B47" s="13"/>
    </row>
    <row r="48" spans="1:3" ht="24" customHeight="1" x14ac:dyDescent="0.2">
      <c r="A48" s="10"/>
      <c r="B48" s="13"/>
    </row>
    <row r="49" spans="1:2" ht="24" customHeight="1" x14ac:dyDescent="0.2">
      <c r="A49" s="14"/>
      <c r="B49" s="7"/>
    </row>
    <row r="50" spans="1:2" ht="24" customHeight="1" x14ac:dyDescent="0.2">
      <c r="A50" s="10"/>
      <c r="B50" s="11"/>
    </row>
    <row r="51" spans="1:2" ht="24" customHeight="1" x14ac:dyDescent="0.2">
      <c r="A51" s="10"/>
      <c r="B51" s="11"/>
    </row>
    <row r="52" spans="1:2" ht="24" customHeight="1" x14ac:dyDescent="0.2">
      <c r="A52" s="14"/>
      <c r="B52" s="7"/>
    </row>
    <row r="53" spans="1:2" ht="24" customHeight="1" x14ac:dyDescent="0.2">
      <c r="A53" s="8"/>
      <c r="B53" s="9"/>
    </row>
    <row r="54" spans="1:2" ht="24" customHeight="1" x14ac:dyDescent="0.2">
      <c r="A54" s="6"/>
      <c r="B54" s="15"/>
    </row>
    <row r="55" spans="1:2" ht="24" customHeight="1" x14ac:dyDescent="0.2"/>
    <row r="56" spans="1:2" ht="24" customHeight="1" x14ac:dyDescent="0.2">
      <c r="B56" s="16"/>
    </row>
    <row r="57" spans="1:2" ht="24" customHeight="1" x14ac:dyDescent="0.2"/>
    <row r="58" spans="1:2" ht="24" customHeight="1" x14ac:dyDescent="0.2"/>
  </sheetData>
  <mergeCells count="5">
    <mergeCell ref="A1:B1"/>
    <mergeCell ref="A2:B2"/>
    <mergeCell ref="A3:B3"/>
    <mergeCell ref="A4:B4"/>
    <mergeCell ref="A41:B41"/>
  </mergeCells>
  <phoneticPr fontId="11" type="noConversion"/>
  <pageMargins left="0.78740157480314965" right="0.78740157480314965" top="0.47244094488188981" bottom="0.47244094488188981" header="0.51181102362204722" footer="0.51181102362204722"/>
  <pageSetup paperSize="9" scale="86" orientation="portrait" r:id="rId1"/>
  <headerFooter alignWithMargins="0">
    <oddHeader>&amp;R&amp;G</oddHeader>
    <oddFooter>&amp;LHinweis: Änderungen vorbehalten. Wir haften nicht für die Aktualität, Vollständigkeit und Richtigkeit der Inhalte.</oddFoot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52"/>
  <sheetViews>
    <sheetView view="pageLayout" topLeftCell="A10" zoomScaleNormal="100" workbookViewId="0">
      <selection activeCell="B10" sqref="B10"/>
    </sheetView>
  </sheetViews>
  <sheetFormatPr baseColWidth="10" defaultRowHeight="12.75" x14ac:dyDescent="0.2"/>
  <cols>
    <col min="1" max="1" width="58" customWidth="1"/>
    <col min="2" max="2" width="26.140625" customWidth="1"/>
  </cols>
  <sheetData>
    <row r="1" spans="1:4" ht="15" x14ac:dyDescent="0.25">
      <c r="A1" s="82" t="s">
        <v>36</v>
      </c>
      <c r="B1" s="82"/>
      <c r="C1" s="1"/>
      <c r="D1" s="1"/>
    </row>
    <row r="2" spans="1:4" ht="17.45" customHeight="1" x14ac:dyDescent="0.25">
      <c r="A2" s="82" t="s">
        <v>0</v>
      </c>
      <c r="B2" s="82"/>
      <c r="C2" s="1"/>
      <c r="D2" s="1"/>
    </row>
    <row r="3" spans="1:4" ht="17.45" customHeight="1" x14ac:dyDescent="0.25">
      <c r="A3" s="82" t="s">
        <v>44</v>
      </c>
      <c r="B3" s="82"/>
      <c r="C3" s="1"/>
      <c r="D3" s="1"/>
    </row>
    <row r="4" spans="1:4" ht="17.45" customHeight="1" x14ac:dyDescent="0.2">
      <c r="A4" s="83" t="s">
        <v>37</v>
      </c>
      <c r="B4" s="83"/>
      <c r="C4" s="1"/>
      <c r="D4" s="1"/>
    </row>
    <row r="5" spans="1:4" ht="17.45" customHeight="1" x14ac:dyDescent="0.2">
      <c r="A5" s="1"/>
      <c r="B5" s="1"/>
      <c r="C5" s="1"/>
      <c r="D5" s="1"/>
    </row>
    <row r="6" spans="1:4" ht="18" x14ac:dyDescent="0.25">
      <c r="A6" s="14" t="s">
        <v>45</v>
      </c>
      <c r="B6" s="2"/>
    </row>
    <row r="7" spans="1:4" ht="18" x14ac:dyDescent="0.25">
      <c r="A7" s="81" t="s">
        <v>30</v>
      </c>
      <c r="B7" s="2"/>
    </row>
    <row r="8" spans="1:4" ht="15.75" thickBot="1" x14ac:dyDescent="0.25">
      <c r="A8" s="3"/>
      <c r="B8" s="4"/>
    </row>
    <row r="9" spans="1:4" s="58" customFormat="1" ht="20.25" customHeight="1" x14ac:dyDescent="0.2">
      <c r="A9" s="23" t="s">
        <v>14</v>
      </c>
      <c r="B9" s="24">
        <f>8085*12</f>
        <v>97020</v>
      </c>
    </row>
    <row r="10" spans="1:4" s="58" customFormat="1" ht="20.25" customHeight="1" x14ac:dyDescent="0.2">
      <c r="A10" s="25" t="s">
        <v>10</v>
      </c>
      <c r="B10" s="26">
        <f>551.1*12</f>
        <v>6613.2000000000007</v>
      </c>
    </row>
    <row r="11" spans="1:4" s="58" customFormat="1" ht="20.25" customHeight="1" x14ac:dyDescent="0.2">
      <c r="A11" s="27" t="s">
        <v>11</v>
      </c>
      <c r="B11" s="26">
        <v>6613.2</v>
      </c>
    </row>
    <row r="12" spans="1:4" s="58" customFormat="1" ht="20.25" customHeight="1" x14ac:dyDescent="0.2">
      <c r="A12" s="27" t="s">
        <v>6</v>
      </c>
      <c r="B12" s="28">
        <f>'GSVG f. 2. J.'!B12</f>
        <v>0.185</v>
      </c>
    </row>
    <row r="13" spans="1:4" s="58" customFormat="1" ht="20.25" customHeight="1" thickBot="1" x14ac:dyDescent="0.25">
      <c r="A13" s="29" t="s">
        <v>7</v>
      </c>
      <c r="B13" s="30">
        <f>'GSVG f. 2. J.'!B13</f>
        <v>6.8000000000000005E-2</v>
      </c>
    </row>
    <row r="14" spans="1:4" s="58" customFormat="1" ht="20.25" customHeight="1" x14ac:dyDescent="0.2">
      <c r="A14" s="40"/>
      <c r="B14" s="64"/>
    </row>
    <row r="15" spans="1:4" s="58" customFormat="1" ht="20.25" customHeight="1" x14ac:dyDescent="0.2">
      <c r="A15" s="31"/>
      <c r="B15" s="32"/>
    </row>
    <row r="16" spans="1:4" s="58" customFormat="1" ht="20.25" customHeight="1" x14ac:dyDescent="0.2">
      <c r="A16" s="33" t="s">
        <v>1</v>
      </c>
      <c r="B16" s="79">
        <v>0</v>
      </c>
    </row>
    <row r="17" spans="1:3" s="58" customFormat="1" ht="20.25" customHeight="1" x14ac:dyDescent="0.2">
      <c r="A17" s="34" t="s">
        <v>35</v>
      </c>
      <c r="B17" s="76">
        <v>0</v>
      </c>
    </row>
    <row r="18" spans="1:3" s="58" customFormat="1" ht="20.25" customHeight="1" x14ac:dyDescent="0.2">
      <c r="A18" s="34" t="s">
        <v>2</v>
      </c>
      <c r="B18" s="76">
        <v>0</v>
      </c>
    </row>
    <row r="19" spans="1:3" s="58" customFormat="1" ht="20.25" customHeight="1" x14ac:dyDescent="0.2">
      <c r="A19" s="34" t="s">
        <v>3</v>
      </c>
      <c r="B19" s="76">
        <v>0</v>
      </c>
    </row>
    <row r="20" spans="1:3" s="58" customFormat="1" ht="20.25" customHeight="1" x14ac:dyDescent="0.2">
      <c r="A20" s="34" t="s">
        <v>15</v>
      </c>
      <c r="B20" s="77">
        <v>0</v>
      </c>
    </row>
    <row r="21" spans="1:3" s="58" customFormat="1" ht="20.25" customHeight="1" x14ac:dyDescent="0.2">
      <c r="A21" s="34" t="s">
        <v>24</v>
      </c>
      <c r="B21" s="77">
        <v>0</v>
      </c>
    </row>
    <row r="22" spans="1:3" s="58" customFormat="1" ht="20.25" customHeight="1" thickBot="1" x14ac:dyDescent="0.25">
      <c r="A22" s="53" t="s">
        <v>9</v>
      </c>
      <c r="B22" s="65">
        <f>SUM(B16:B19)</f>
        <v>0</v>
      </c>
    </row>
    <row r="23" spans="1:3" s="58" customFormat="1" ht="17.25" customHeight="1" thickTop="1" x14ac:dyDescent="0.2"/>
    <row r="24" spans="1:3" s="58" customFormat="1" ht="18" customHeight="1" x14ac:dyDescent="0.2"/>
    <row r="25" spans="1:3" s="58" customFormat="1" ht="20.25" customHeight="1" x14ac:dyDescent="0.2">
      <c r="A25" s="43" t="s">
        <v>12</v>
      </c>
      <c r="B25" s="44">
        <f>IF(B22&gt;B9,B9,IF(B22&gt;B10,B22,B10))</f>
        <v>6613.2000000000007</v>
      </c>
    </row>
    <row r="26" spans="1:3" s="58" customFormat="1" ht="20.25" customHeight="1" x14ac:dyDescent="0.2">
      <c r="A26" s="43" t="s">
        <v>13</v>
      </c>
      <c r="B26" s="44">
        <f>IF(B22&gt;B9,B9,IF(B22&gt;B11,B22,B11))</f>
        <v>6613.2</v>
      </c>
    </row>
    <row r="27" spans="1:3" s="58" customFormat="1" ht="20.25" customHeight="1" x14ac:dyDescent="0.2">
      <c r="A27" s="45" t="s">
        <v>17</v>
      </c>
      <c r="B27" s="46">
        <f>B25*B12</f>
        <v>1223.442</v>
      </c>
      <c r="C27" s="66"/>
    </row>
    <row r="28" spans="1:3" s="58" customFormat="1" ht="20.25" customHeight="1" x14ac:dyDescent="0.2">
      <c r="A28" s="45" t="s">
        <v>18</v>
      </c>
      <c r="B28" s="44">
        <f>B26*B13</f>
        <v>449.69760000000002</v>
      </c>
      <c r="C28" s="66"/>
    </row>
    <row r="29" spans="1:3" s="58" customFormat="1" ht="20.25" customHeight="1" thickBot="1" x14ac:dyDescent="0.25">
      <c r="A29" s="67" t="s">
        <v>19</v>
      </c>
      <c r="B29" s="48">
        <f>B27+B28</f>
        <v>1673.1396</v>
      </c>
    </row>
    <row r="30" spans="1:3" s="58" customFormat="1" ht="15" customHeight="1" thickTop="1" x14ac:dyDescent="0.2">
      <c r="A30" s="49"/>
      <c r="B30" s="37"/>
    </row>
    <row r="31" spans="1:3" s="58" customFormat="1" ht="20.25" customHeight="1" x14ac:dyDescent="0.2">
      <c r="A31" s="49" t="s">
        <v>21</v>
      </c>
      <c r="B31" s="37">
        <f>B18</f>
        <v>0</v>
      </c>
    </row>
    <row r="32" spans="1:3" s="58" customFormat="1" ht="15" customHeight="1" x14ac:dyDescent="0.2">
      <c r="A32" s="50"/>
      <c r="B32" s="51"/>
    </row>
    <row r="33" spans="1:3" s="58" customFormat="1" ht="20.25" customHeight="1" thickBot="1" x14ac:dyDescent="0.25">
      <c r="A33" s="38" t="str">
        <f>IF(B33&lt;0,"Gutschrift GSVG Beiträge","Nachbemessung GSVG Beiträge")</f>
        <v>Nachbemessung GSVG Beiträge</v>
      </c>
      <c r="B33" s="39">
        <f>B29-B31</f>
        <v>1673.1396</v>
      </c>
    </row>
    <row r="34" spans="1:3" s="58" customFormat="1" ht="15" customHeight="1" thickTop="1" x14ac:dyDescent="0.2">
      <c r="A34" s="68"/>
      <c r="B34" s="69"/>
    </row>
    <row r="35" spans="1:3" s="58" customFormat="1" ht="20.25" customHeight="1" x14ac:dyDescent="0.2">
      <c r="A35" s="36" t="s">
        <v>29</v>
      </c>
      <c r="B35" s="52">
        <f>B20</f>
        <v>0</v>
      </c>
    </row>
    <row r="36" spans="1:3" s="58" customFormat="1" ht="15" customHeight="1" x14ac:dyDescent="0.2">
      <c r="A36" s="50"/>
      <c r="B36" s="52"/>
    </row>
    <row r="37" spans="1:3" s="58" customFormat="1" ht="20.25" customHeight="1" thickBot="1" x14ac:dyDescent="0.25">
      <c r="A37" s="38" t="str">
        <f>IF(B37&gt;0,"Nachzahlung GSVG Beiträge","Gutschrift GSVG-Beiträge")</f>
        <v>Nachzahlung GSVG Beiträge</v>
      </c>
      <c r="B37" s="39">
        <f>B33+B35</f>
        <v>1673.1396</v>
      </c>
    </row>
    <row r="38" spans="1:3" ht="13.5" customHeight="1" thickTop="1" x14ac:dyDescent="0.2">
      <c r="A38" s="10"/>
      <c r="B38" s="11"/>
    </row>
    <row r="39" spans="1:3" s="55" customFormat="1" ht="15.75" customHeight="1" x14ac:dyDescent="0.2">
      <c r="A39" s="62" t="s">
        <v>31</v>
      </c>
      <c r="B39" s="63"/>
      <c r="C39" s="61"/>
    </row>
    <row r="40" spans="1:3" s="55" customFormat="1" ht="28.5" customHeight="1" x14ac:dyDescent="0.2">
      <c r="A40" s="84" t="s">
        <v>40</v>
      </c>
      <c r="B40" s="84"/>
      <c r="C40" s="61"/>
    </row>
    <row r="41" spans="1:3" ht="24" customHeight="1" x14ac:dyDescent="0.2">
      <c r="A41" s="10"/>
      <c r="B41" s="13"/>
    </row>
    <row r="42" spans="1:3" ht="24" customHeight="1" x14ac:dyDescent="0.2">
      <c r="A42" s="10"/>
      <c r="B42" s="13"/>
    </row>
    <row r="43" spans="1:3" ht="24" customHeight="1" x14ac:dyDescent="0.2">
      <c r="A43" s="14"/>
      <c r="B43" s="7"/>
    </row>
    <row r="44" spans="1:3" ht="24" customHeight="1" x14ac:dyDescent="0.2">
      <c r="A44" s="10"/>
      <c r="B44" s="11"/>
    </row>
    <row r="45" spans="1:3" ht="24" customHeight="1" x14ac:dyDescent="0.2">
      <c r="A45" s="10"/>
      <c r="B45" s="11"/>
    </row>
    <row r="46" spans="1:3" ht="24" customHeight="1" x14ac:dyDescent="0.2">
      <c r="A46" s="14"/>
      <c r="B46" s="7"/>
    </row>
    <row r="47" spans="1:3" ht="24" customHeight="1" x14ac:dyDescent="0.2">
      <c r="A47" s="8"/>
      <c r="B47" s="9"/>
    </row>
    <row r="48" spans="1:3" ht="24" customHeight="1" x14ac:dyDescent="0.2">
      <c r="A48" s="6"/>
      <c r="B48" s="15"/>
    </row>
    <row r="49" spans="2:2" ht="24" customHeight="1" x14ac:dyDescent="0.2"/>
    <row r="50" spans="2:2" ht="24" customHeight="1" x14ac:dyDescent="0.2">
      <c r="B50" s="16"/>
    </row>
    <row r="51" spans="2:2" ht="24" customHeight="1" x14ac:dyDescent="0.2"/>
    <row r="52" spans="2:2" ht="24" customHeight="1" x14ac:dyDescent="0.2"/>
  </sheetData>
  <mergeCells count="5">
    <mergeCell ref="A1:B1"/>
    <mergeCell ref="A2:B2"/>
    <mergeCell ref="A3:B3"/>
    <mergeCell ref="A4:B4"/>
    <mergeCell ref="A40:B40"/>
  </mergeCells>
  <phoneticPr fontId="11" type="noConversion"/>
  <pageMargins left="0.78740157480314965" right="0.78740157480314965" top="0.47244094488188981" bottom="0.47244094488188981" header="0.51181102362204722" footer="0.51181102362204722"/>
  <pageSetup paperSize="9" orientation="portrait" r:id="rId1"/>
  <headerFooter alignWithMargins="0">
    <oddHeader>&amp;R&amp;G</oddHeader>
    <oddFooter>&amp;LHinweis: Änderungen vorbehalten. Wir haften nicht für die Aktualität, Vollständigkeit und Richtigkeit der Inhalte.</oddFoot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47"/>
  <sheetViews>
    <sheetView view="pageLayout" topLeftCell="A17" zoomScaleNormal="100" workbookViewId="0">
      <selection activeCell="B16" sqref="B16"/>
    </sheetView>
  </sheetViews>
  <sheetFormatPr baseColWidth="10" defaultRowHeight="12.75" x14ac:dyDescent="0.2"/>
  <cols>
    <col min="1" max="1" width="58" customWidth="1"/>
    <col min="2" max="2" width="26.140625" customWidth="1"/>
  </cols>
  <sheetData>
    <row r="1" spans="1:4" s="58" customFormat="1" ht="15" x14ac:dyDescent="0.25">
      <c r="A1" s="82" t="s">
        <v>36</v>
      </c>
      <c r="B1" s="82"/>
      <c r="C1" s="56"/>
      <c r="D1" s="56"/>
    </row>
    <row r="2" spans="1:4" s="58" customFormat="1" ht="17.45" customHeight="1" x14ac:dyDescent="0.25">
      <c r="A2" s="82" t="s">
        <v>0</v>
      </c>
      <c r="B2" s="82"/>
      <c r="C2" s="56"/>
      <c r="D2" s="56"/>
    </row>
    <row r="3" spans="1:4" s="58" customFormat="1" ht="17.45" customHeight="1" x14ac:dyDescent="0.25">
      <c r="A3" s="82" t="s">
        <v>44</v>
      </c>
      <c r="B3" s="82"/>
      <c r="C3" s="56"/>
      <c r="D3" s="56"/>
    </row>
    <row r="4" spans="1:4" ht="17.45" customHeight="1" x14ac:dyDescent="0.2">
      <c r="A4" s="83" t="s">
        <v>23</v>
      </c>
      <c r="B4" s="83"/>
      <c r="C4" s="1"/>
      <c r="D4" s="1"/>
    </row>
    <row r="5" spans="1:4" ht="17.45" customHeight="1" x14ac:dyDescent="0.2">
      <c r="A5" s="1"/>
      <c r="B5" s="1"/>
      <c r="C5" s="1"/>
      <c r="D5" s="1"/>
    </row>
    <row r="6" spans="1:4" ht="18" x14ac:dyDescent="0.25">
      <c r="A6" s="14" t="s">
        <v>45</v>
      </c>
      <c r="B6" s="2"/>
    </row>
    <row r="7" spans="1:4" s="22" customFormat="1" ht="18" x14ac:dyDescent="0.25">
      <c r="A7" s="81" t="s">
        <v>30</v>
      </c>
      <c r="B7" s="21"/>
    </row>
    <row r="8" spans="1:4" ht="15.75" thickBot="1" x14ac:dyDescent="0.25">
      <c r="A8" s="3"/>
      <c r="B8" s="4"/>
    </row>
    <row r="9" spans="1:4" s="58" customFormat="1" ht="21" customHeight="1" x14ac:dyDescent="0.2">
      <c r="A9" s="23" t="s">
        <v>14</v>
      </c>
      <c r="B9" s="24">
        <f>8085*12</f>
        <v>97020</v>
      </c>
    </row>
    <row r="10" spans="1:4" s="58" customFormat="1" ht="21" customHeight="1" x14ac:dyDescent="0.2">
      <c r="A10" s="25" t="s">
        <v>34</v>
      </c>
      <c r="B10" s="26">
        <f>551.1*12</f>
        <v>6613.2000000000007</v>
      </c>
    </row>
    <row r="11" spans="1:4" s="58" customFormat="1" ht="21" customHeight="1" x14ac:dyDescent="0.2">
      <c r="A11" s="27" t="s">
        <v>6</v>
      </c>
      <c r="B11" s="28">
        <v>0.185</v>
      </c>
    </row>
    <row r="12" spans="1:4" s="58" customFormat="1" ht="21" customHeight="1" thickBot="1" x14ac:dyDescent="0.25">
      <c r="A12" s="29" t="s">
        <v>7</v>
      </c>
      <c r="B12" s="30">
        <f>'GSVG ab 3. J.'!B13</f>
        <v>6.8000000000000005E-2</v>
      </c>
    </row>
    <row r="13" spans="1:4" s="58" customFormat="1" ht="21" customHeight="1" x14ac:dyDescent="0.2">
      <c r="A13" s="40"/>
      <c r="B13" s="64"/>
    </row>
    <row r="14" spans="1:4" s="58" customFormat="1" ht="21" customHeight="1" x14ac:dyDescent="0.2">
      <c r="A14" s="31"/>
      <c r="B14" s="32"/>
    </row>
    <row r="15" spans="1:4" s="58" customFormat="1" ht="21" customHeight="1" x14ac:dyDescent="0.2">
      <c r="A15" s="33" t="s">
        <v>1</v>
      </c>
      <c r="B15" s="79">
        <v>0</v>
      </c>
    </row>
    <row r="16" spans="1:4" s="58" customFormat="1" ht="21" customHeight="1" x14ac:dyDescent="0.2">
      <c r="A16" s="34" t="s">
        <v>35</v>
      </c>
      <c r="B16" s="76">
        <v>0</v>
      </c>
    </row>
    <row r="17" spans="1:2" s="58" customFormat="1" ht="21" customHeight="1" x14ac:dyDescent="0.2">
      <c r="A17" s="34" t="s">
        <v>2</v>
      </c>
      <c r="B17" s="76">
        <v>0</v>
      </c>
    </row>
    <row r="18" spans="1:2" s="58" customFormat="1" ht="21" customHeight="1" x14ac:dyDescent="0.2">
      <c r="A18" s="34" t="s">
        <v>3</v>
      </c>
      <c r="B18" s="76">
        <v>0</v>
      </c>
    </row>
    <row r="19" spans="1:2" s="58" customFormat="1" ht="21" customHeight="1" x14ac:dyDescent="0.2">
      <c r="A19" s="34" t="s">
        <v>15</v>
      </c>
      <c r="B19" s="77">
        <v>0</v>
      </c>
    </row>
    <row r="20" spans="1:2" s="58" customFormat="1" ht="21" customHeight="1" x14ac:dyDescent="0.2">
      <c r="A20" s="34" t="s">
        <v>24</v>
      </c>
      <c r="B20" s="77">
        <v>0</v>
      </c>
    </row>
    <row r="21" spans="1:2" s="58" customFormat="1" ht="21" customHeight="1" thickBot="1" x14ac:dyDescent="0.25">
      <c r="A21" s="53" t="s">
        <v>9</v>
      </c>
      <c r="B21" s="78">
        <f>SUM(B15:B18)</f>
        <v>0</v>
      </c>
    </row>
    <row r="22" spans="1:2" s="58" customFormat="1" ht="21" customHeight="1" thickTop="1" x14ac:dyDescent="0.2"/>
    <row r="23" spans="1:2" s="58" customFormat="1" ht="21" customHeight="1" x14ac:dyDescent="0.2"/>
    <row r="24" spans="1:2" s="58" customFormat="1" ht="21" customHeight="1" x14ac:dyDescent="0.2">
      <c r="A24" s="43" t="s">
        <v>22</v>
      </c>
      <c r="B24" s="44">
        <f>IF(B21&gt;B9,B9,IF(B21&gt;B10,B21,0))</f>
        <v>0</v>
      </c>
    </row>
    <row r="25" spans="1:2" s="58" customFormat="1" ht="21" customHeight="1" thickBot="1" x14ac:dyDescent="0.25">
      <c r="A25" s="67" t="s">
        <v>19</v>
      </c>
      <c r="B25" s="46">
        <f>B24*(B11+B12)</f>
        <v>0</v>
      </c>
    </row>
    <row r="26" spans="1:2" s="58" customFormat="1" ht="21" customHeight="1" thickTop="1" x14ac:dyDescent="0.2">
      <c r="A26" s="49"/>
      <c r="B26" s="37"/>
    </row>
    <row r="27" spans="1:2" s="58" customFormat="1" ht="21" customHeight="1" x14ac:dyDescent="0.2">
      <c r="A27" s="49" t="s">
        <v>21</v>
      </c>
      <c r="B27" s="37">
        <f>B17</f>
        <v>0</v>
      </c>
    </row>
    <row r="28" spans="1:2" s="58" customFormat="1" ht="21" customHeight="1" x14ac:dyDescent="0.2">
      <c r="A28" s="50"/>
      <c r="B28" s="51"/>
    </row>
    <row r="29" spans="1:2" s="58" customFormat="1" ht="21" customHeight="1" thickBot="1" x14ac:dyDescent="0.25">
      <c r="A29" s="38" t="str">
        <f>IF(B29&lt;0,"Gutschrift GSVG Beiträge","Nachbemessung GSVG Beiträge")</f>
        <v>Nachbemessung GSVG Beiträge</v>
      </c>
      <c r="B29" s="39">
        <f>B25-B27</f>
        <v>0</v>
      </c>
    </row>
    <row r="30" spans="1:2" s="58" customFormat="1" ht="21" customHeight="1" thickTop="1" x14ac:dyDescent="0.25">
      <c r="A30" s="70"/>
      <c r="B30" s="71"/>
    </row>
    <row r="31" spans="1:2" s="58" customFormat="1" ht="21" customHeight="1" x14ac:dyDescent="0.2">
      <c r="A31" s="36" t="s">
        <v>29</v>
      </c>
      <c r="B31" s="52">
        <f>B19</f>
        <v>0</v>
      </c>
    </row>
    <row r="32" spans="1:2" s="58" customFormat="1" ht="21" customHeight="1" x14ac:dyDescent="0.2">
      <c r="A32" s="50"/>
      <c r="B32" s="52"/>
    </row>
    <row r="33" spans="1:3" s="58" customFormat="1" ht="21" customHeight="1" thickBot="1" x14ac:dyDescent="0.25">
      <c r="A33" s="38" t="str">
        <f>IF(B33&gt;0,"Nachzahlung GSVG Beiträge","Gutschrift GSVG-Beiträge")</f>
        <v>Gutschrift GSVG-Beiträge</v>
      </c>
      <c r="B33" s="39">
        <f>B29+B31</f>
        <v>0</v>
      </c>
    </row>
    <row r="34" spans="1:3" ht="24" customHeight="1" thickTop="1" x14ac:dyDescent="0.2">
      <c r="A34" s="8"/>
      <c r="B34" s="9"/>
    </row>
    <row r="35" spans="1:3" s="55" customFormat="1" ht="15.75" customHeight="1" x14ac:dyDescent="0.2">
      <c r="A35" s="62" t="s">
        <v>31</v>
      </c>
      <c r="B35" s="63"/>
      <c r="C35" s="61"/>
    </row>
    <row r="36" spans="1:3" s="55" customFormat="1" ht="26.25" customHeight="1" x14ac:dyDescent="0.2">
      <c r="A36" s="84" t="s">
        <v>40</v>
      </c>
      <c r="B36" s="84"/>
      <c r="C36" s="61"/>
    </row>
    <row r="37" spans="1:3" ht="24" customHeight="1" x14ac:dyDescent="0.2">
      <c r="A37" s="10"/>
      <c r="B37" s="13"/>
    </row>
    <row r="38" spans="1:3" ht="24" customHeight="1" x14ac:dyDescent="0.2">
      <c r="A38" s="14"/>
      <c r="B38" s="7"/>
    </row>
    <row r="39" spans="1:3" ht="24" customHeight="1" x14ac:dyDescent="0.2">
      <c r="A39" s="8"/>
      <c r="B39" s="11"/>
    </row>
    <row r="40" spans="1:3" ht="24" customHeight="1" x14ac:dyDescent="0.2">
      <c r="A40" s="10"/>
      <c r="B40" s="11"/>
    </row>
    <row r="41" spans="1:3" ht="24" customHeight="1" x14ac:dyDescent="0.2">
      <c r="A41" s="14"/>
      <c r="B41" s="7"/>
    </row>
    <row r="42" spans="1:3" ht="24" customHeight="1" x14ac:dyDescent="0.2">
      <c r="A42" s="8"/>
      <c r="B42" s="9"/>
    </row>
    <row r="43" spans="1:3" ht="24" customHeight="1" x14ac:dyDescent="0.2">
      <c r="A43" s="6"/>
      <c r="B43" s="15"/>
    </row>
    <row r="44" spans="1:3" ht="24" customHeight="1" x14ac:dyDescent="0.2"/>
    <row r="45" spans="1:3" ht="24" customHeight="1" x14ac:dyDescent="0.2">
      <c r="B45" s="16"/>
    </row>
    <row r="46" spans="1:3" ht="24" customHeight="1" x14ac:dyDescent="0.2"/>
    <row r="47" spans="1:3" ht="24" customHeight="1" x14ac:dyDescent="0.2"/>
  </sheetData>
  <mergeCells count="5">
    <mergeCell ref="A1:B1"/>
    <mergeCell ref="A2:B2"/>
    <mergeCell ref="A3:B3"/>
    <mergeCell ref="A4:B4"/>
    <mergeCell ref="A36:B36"/>
  </mergeCells>
  <phoneticPr fontId="11" type="noConversion"/>
  <pageMargins left="0.78740157480314965" right="0.78740157480314965" top="0.47244094488188981" bottom="0.47244094488188981" header="0.51181102362204722" footer="0.51181102362204722"/>
  <pageSetup paperSize="9" orientation="portrait" r:id="rId1"/>
  <headerFooter alignWithMargins="0">
    <oddHeader>&amp;R&amp;G</oddHeader>
    <oddFooter>&amp;LHinweis: Änderungen vorbehalten. Wir haften nicht für die Aktualität, Vollständigkeit und Richtigkeit der Inhalte.</oddFooter>
  </headerFooter>
  <legacy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AFADA-BDD8-4AA4-A6D3-4E1F360FA80D}">
  <sheetPr>
    <tabColor theme="8" tint="0.59999389629810485"/>
    <pageSetUpPr fitToPage="1"/>
  </sheetPr>
  <dimension ref="A1:D54"/>
  <sheetViews>
    <sheetView tabSelected="1" view="pageLayout" zoomScaleNormal="100" workbookViewId="0">
      <selection activeCell="A4" sqref="A4:B4"/>
    </sheetView>
  </sheetViews>
  <sheetFormatPr baseColWidth="10" defaultRowHeight="12.75" x14ac:dyDescent="0.2"/>
  <cols>
    <col min="1" max="1" width="58" customWidth="1"/>
    <col min="2" max="2" width="28.7109375" customWidth="1"/>
  </cols>
  <sheetData>
    <row r="1" spans="1:4" ht="15" x14ac:dyDescent="0.25">
      <c r="A1" s="82" t="s">
        <v>36</v>
      </c>
      <c r="B1" s="82"/>
      <c r="C1" s="1"/>
      <c r="D1" s="1"/>
    </row>
    <row r="2" spans="1:4" ht="17.45" customHeight="1" x14ac:dyDescent="0.25">
      <c r="A2" s="82" t="s">
        <v>0</v>
      </c>
      <c r="B2" s="82"/>
      <c r="C2" s="1"/>
      <c r="D2" s="1"/>
    </row>
    <row r="3" spans="1:4" ht="17.45" customHeight="1" x14ac:dyDescent="0.25">
      <c r="A3" s="82" t="s">
        <v>44</v>
      </c>
      <c r="B3" s="82"/>
      <c r="C3" s="1"/>
      <c r="D3" s="1"/>
    </row>
    <row r="4" spans="1:4" ht="17.45" customHeight="1" x14ac:dyDescent="0.2">
      <c r="A4" s="83" t="s">
        <v>37</v>
      </c>
      <c r="B4" s="83"/>
      <c r="C4" s="1"/>
      <c r="D4" s="1"/>
    </row>
    <row r="5" spans="1:4" ht="17.45" customHeight="1" x14ac:dyDescent="0.2">
      <c r="A5" s="1"/>
      <c r="B5" s="1"/>
      <c r="C5" s="1"/>
      <c r="D5" s="1"/>
    </row>
    <row r="6" spans="1:4" ht="18" x14ac:dyDescent="0.25">
      <c r="A6" s="14" t="s">
        <v>45</v>
      </c>
      <c r="B6" s="2"/>
    </row>
    <row r="7" spans="1:4" ht="18" x14ac:dyDescent="0.25">
      <c r="A7" s="81" t="s">
        <v>30</v>
      </c>
      <c r="B7" s="2"/>
    </row>
    <row r="8" spans="1:4" ht="15.75" thickBot="1" x14ac:dyDescent="0.25">
      <c r="A8" s="85"/>
      <c r="B8" s="4"/>
    </row>
    <row r="9" spans="1:4" s="58" customFormat="1" ht="20.25" customHeight="1" x14ac:dyDescent="0.2">
      <c r="A9" s="23" t="s">
        <v>41</v>
      </c>
      <c r="B9" s="24">
        <f>8085*12</f>
        <v>97020</v>
      </c>
    </row>
    <row r="10" spans="1:4" s="58" customFormat="1" ht="20.25" customHeight="1" x14ac:dyDescent="0.2">
      <c r="A10" s="25" t="s">
        <v>42</v>
      </c>
      <c r="B10" s="26">
        <v>0</v>
      </c>
    </row>
    <row r="11" spans="1:4" s="58" customFormat="1" ht="20.25" customHeight="1" x14ac:dyDescent="0.2">
      <c r="A11" s="25" t="s">
        <v>43</v>
      </c>
      <c r="B11" s="26">
        <f>IF(B9-B10&gt;0, B9-B10, 0)</f>
        <v>97020</v>
      </c>
    </row>
    <row r="12" spans="1:4" s="58" customFormat="1" ht="20.25" customHeight="1" x14ac:dyDescent="0.2">
      <c r="A12" s="25" t="s">
        <v>10</v>
      </c>
      <c r="B12" s="26">
        <f>551.1*12</f>
        <v>6613.2000000000007</v>
      </c>
    </row>
    <row r="13" spans="1:4" s="58" customFormat="1" ht="20.25" customHeight="1" x14ac:dyDescent="0.2">
      <c r="A13" s="27" t="s">
        <v>11</v>
      </c>
      <c r="B13" s="26">
        <v>6613.2</v>
      </c>
    </row>
    <row r="14" spans="1:4" s="58" customFormat="1" ht="20.25" customHeight="1" x14ac:dyDescent="0.2">
      <c r="A14" s="27" t="s">
        <v>6</v>
      </c>
      <c r="B14" s="28">
        <v>0.185</v>
      </c>
    </row>
    <row r="15" spans="1:4" s="58" customFormat="1" ht="20.25" customHeight="1" thickBot="1" x14ac:dyDescent="0.25">
      <c r="A15" s="29" t="s">
        <v>7</v>
      </c>
      <c r="B15" s="30">
        <f>'[1]GSVG f. 2. J. 2024'!B13</f>
        <v>6.8000000000000005E-2</v>
      </c>
    </row>
    <row r="16" spans="1:4" s="58" customFormat="1" ht="20.25" customHeight="1" x14ac:dyDescent="0.2">
      <c r="A16" s="40"/>
      <c r="B16" s="64"/>
    </row>
    <row r="17" spans="1:3" s="58" customFormat="1" ht="20.25" customHeight="1" x14ac:dyDescent="0.2">
      <c r="A17" s="31"/>
      <c r="B17" s="32"/>
    </row>
    <row r="18" spans="1:3" s="58" customFormat="1" ht="20.25" customHeight="1" x14ac:dyDescent="0.2">
      <c r="A18" s="33" t="s">
        <v>1</v>
      </c>
      <c r="B18" s="79">
        <v>0</v>
      </c>
    </row>
    <row r="19" spans="1:3" s="58" customFormat="1" ht="20.25" customHeight="1" x14ac:dyDescent="0.2">
      <c r="A19" s="34" t="s">
        <v>35</v>
      </c>
      <c r="B19" s="76">
        <v>0</v>
      </c>
    </row>
    <row r="20" spans="1:3" s="58" customFormat="1" ht="20.25" customHeight="1" x14ac:dyDescent="0.2">
      <c r="A20" s="34" t="s">
        <v>2</v>
      </c>
      <c r="B20" s="76">
        <v>0</v>
      </c>
    </row>
    <row r="21" spans="1:3" s="58" customFormat="1" ht="20.25" customHeight="1" x14ac:dyDescent="0.2">
      <c r="A21" s="34" t="s">
        <v>3</v>
      </c>
      <c r="B21" s="76">
        <v>0</v>
      </c>
    </row>
    <row r="22" spans="1:3" s="58" customFormat="1" ht="20.25" customHeight="1" x14ac:dyDescent="0.2">
      <c r="A22" s="34" t="s">
        <v>15</v>
      </c>
      <c r="B22" s="77">
        <v>0</v>
      </c>
    </row>
    <row r="23" spans="1:3" s="58" customFormat="1" ht="20.25" customHeight="1" x14ac:dyDescent="0.2">
      <c r="A23" s="34" t="s">
        <v>24</v>
      </c>
      <c r="B23" s="77">
        <v>0</v>
      </c>
    </row>
    <row r="24" spans="1:3" s="58" customFormat="1" ht="20.25" customHeight="1" thickBot="1" x14ac:dyDescent="0.25">
      <c r="A24" s="53" t="s">
        <v>9</v>
      </c>
      <c r="B24" s="65">
        <f>SUM(B18:B21)</f>
        <v>0</v>
      </c>
    </row>
    <row r="25" spans="1:3" s="58" customFormat="1" ht="17.25" customHeight="1" thickTop="1" x14ac:dyDescent="0.2"/>
    <row r="26" spans="1:3" s="58" customFormat="1" ht="18" customHeight="1" x14ac:dyDescent="0.2"/>
    <row r="27" spans="1:3" s="58" customFormat="1" ht="20.25" customHeight="1" x14ac:dyDescent="0.2">
      <c r="A27" s="43" t="s">
        <v>12</v>
      </c>
      <c r="B27" s="44">
        <f>IF(B24&gt;B9,B9,IF(B24&gt;B12,B24,B12))</f>
        <v>6613.2000000000007</v>
      </c>
    </row>
    <row r="28" spans="1:3" s="58" customFormat="1" ht="20.25" customHeight="1" x14ac:dyDescent="0.2">
      <c r="A28" s="43" t="s">
        <v>13</v>
      </c>
      <c r="B28" s="44">
        <f>IF(B24&gt;B11,B11,IF(B24&gt;B13,B24,B13))</f>
        <v>6613.2</v>
      </c>
    </row>
    <row r="29" spans="1:3" s="58" customFormat="1" ht="20.25" customHeight="1" x14ac:dyDescent="0.2">
      <c r="A29" s="45" t="s">
        <v>17</v>
      </c>
      <c r="B29" s="46">
        <f>B27*B14</f>
        <v>1223.442</v>
      </c>
      <c r="C29" s="66"/>
    </row>
    <row r="30" spans="1:3" s="58" customFormat="1" ht="20.25" customHeight="1" x14ac:dyDescent="0.2">
      <c r="A30" s="45" t="s">
        <v>18</v>
      </c>
      <c r="B30" s="44">
        <f>B28*B15</f>
        <v>449.69760000000002</v>
      </c>
      <c r="C30" s="66"/>
    </row>
    <row r="31" spans="1:3" s="58" customFormat="1" ht="20.25" customHeight="1" thickBot="1" x14ac:dyDescent="0.25">
      <c r="A31" s="67" t="s">
        <v>19</v>
      </c>
      <c r="B31" s="48">
        <f>B29+B30</f>
        <v>1673.1396</v>
      </c>
    </row>
    <row r="32" spans="1:3" s="58" customFormat="1" ht="15" customHeight="1" thickTop="1" x14ac:dyDescent="0.2">
      <c r="A32" s="49"/>
      <c r="B32" s="37"/>
    </row>
    <row r="33" spans="1:3" s="58" customFormat="1" ht="20.25" customHeight="1" x14ac:dyDescent="0.2">
      <c r="A33" s="49" t="s">
        <v>21</v>
      </c>
      <c r="B33" s="37">
        <f>B20</f>
        <v>0</v>
      </c>
    </row>
    <row r="34" spans="1:3" s="58" customFormat="1" ht="15" customHeight="1" x14ac:dyDescent="0.2">
      <c r="A34" s="50"/>
      <c r="B34" s="51"/>
    </row>
    <row r="35" spans="1:3" s="58" customFormat="1" ht="20.25" customHeight="1" thickBot="1" x14ac:dyDescent="0.25">
      <c r="A35" s="38" t="str">
        <f>IF(B35&lt;0,"Gutschrift GSVG Beiträge","Nachbemessung GSVG Beiträge")</f>
        <v>Nachbemessung GSVG Beiträge</v>
      </c>
      <c r="B35" s="39">
        <f>B31-B33</f>
        <v>1673.1396</v>
      </c>
    </row>
    <row r="36" spans="1:3" s="58" customFormat="1" ht="15" customHeight="1" thickTop="1" x14ac:dyDescent="0.2">
      <c r="A36" s="68"/>
      <c r="B36" s="69"/>
    </row>
    <row r="37" spans="1:3" s="58" customFormat="1" ht="20.25" customHeight="1" x14ac:dyDescent="0.2">
      <c r="A37" s="36" t="s">
        <v>29</v>
      </c>
      <c r="B37" s="52">
        <f>B22</f>
        <v>0</v>
      </c>
    </row>
    <row r="38" spans="1:3" s="58" customFormat="1" ht="15" customHeight="1" x14ac:dyDescent="0.2">
      <c r="A38" s="50"/>
      <c r="B38" s="52"/>
    </row>
    <row r="39" spans="1:3" s="58" customFormat="1" ht="20.25" customHeight="1" thickBot="1" x14ac:dyDescent="0.25">
      <c r="A39" s="38" t="str">
        <f>IF(B39&gt;0,"Nachzahlung GSVG Beiträge","Gutschrift GSVG-Beiträge")</f>
        <v>Nachzahlung GSVG Beiträge</v>
      </c>
      <c r="B39" s="39">
        <f>B35+B37</f>
        <v>1673.1396</v>
      </c>
    </row>
    <row r="40" spans="1:3" ht="13.5" customHeight="1" thickTop="1" x14ac:dyDescent="0.2">
      <c r="A40" s="8"/>
      <c r="B40" s="9"/>
    </row>
    <row r="41" spans="1:3" s="55" customFormat="1" ht="15.75" customHeight="1" x14ac:dyDescent="0.2">
      <c r="A41" s="62" t="s">
        <v>31</v>
      </c>
      <c r="B41" s="63"/>
      <c r="C41" s="61"/>
    </row>
    <row r="42" spans="1:3" s="55" customFormat="1" ht="28.5" customHeight="1" x14ac:dyDescent="0.2">
      <c r="A42" s="84" t="s">
        <v>40</v>
      </c>
      <c r="B42" s="84"/>
      <c r="C42" s="61"/>
    </row>
    <row r="43" spans="1:3" ht="24" customHeight="1" x14ac:dyDescent="0.2">
      <c r="A43" s="8"/>
      <c r="B43" s="12"/>
    </row>
    <row r="44" spans="1:3" ht="24" customHeight="1" x14ac:dyDescent="0.2">
      <c r="A44" s="8"/>
      <c r="B44" s="12"/>
    </row>
    <row r="45" spans="1:3" ht="24" customHeight="1" x14ac:dyDescent="0.2">
      <c r="A45" s="14"/>
      <c r="B45" s="7"/>
    </row>
    <row r="46" spans="1:3" ht="24" customHeight="1" x14ac:dyDescent="0.2">
      <c r="A46" s="8"/>
      <c r="B46" s="9"/>
    </row>
    <row r="47" spans="1:3" ht="24" customHeight="1" x14ac:dyDescent="0.2">
      <c r="A47" s="8"/>
      <c r="B47" s="9"/>
    </row>
    <row r="48" spans="1:3" ht="24" customHeight="1" x14ac:dyDescent="0.2">
      <c r="A48" s="14"/>
      <c r="B48" s="7"/>
    </row>
    <row r="49" spans="1:2" ht="24" customHeight="1" x14ac:dyDescent="0.2">
      <c r="A49" s="8"/>
      <c r="B49" s="9"/>
    </row>
    <row r="50" spans="1:2" ht="24" customHeight="1" x14ac:dyDescent="0.2">
      <c r="A50" s="6"/>
      <c r="B50" s="15"/>
    </row>
    <row r="51" spans="1:2" ht="24" customHeight="1" x14ac:dyDescent="0.2"/>
    <row r="52" spans="1:2" ht="24" customHeight="1" x14ac:dyDescent="0.2">
      <c r="B52" s="16"/>
    </row>
    <row r="53" spans="1:2" ht="24" customHeight="1" x14ac:dyDescent="0.2"/>
    <row r="54" spans="1:2" ht="24" customHeight="1" x14ac:dyDescent="0.2"/>
  </sheetData>
  <mergeCells count="5">
    <mergeCell ref="A1:B1"/>
    <mergeCell ref="A2:B2"/>
    <mergeCell ref="A3:B3"/>
    <mergeCell ref="A4:B4"/>
    <mergeCell ref="A42:B42"/>
  </mergeCells>
  <pageMargins left="0.78740157480314965" right="0.78740157480314965" top="0.47244094488188981" bottom="0.47244094488188981" header="0.51181102362204722" footer="0.51181102362204722"/>
  <pageSetup paperSize="9" orientation="portrait" r:id="rId1"/>
  <headerFooter alignWithMargins="0">
    <oddHeader>&amp;R&amp;G</oddHeader>
    <oddFooter>&amp;LHinweis: Änderungen vorbehalten. Wir haften nicht für die Aktualität, Vollständigkeit und Richtigkeit der Inhalte.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</vt:i4>
      </vt:variant>
    </vt:vector>
  </HeadingPairs>
  <TitlesOfParts>
    <vt:vector size="6" baseType="lpstr">
      <vt:lpstr>GSVG f. 1.  J.</vt:lpstr>
      <vt:lpstr>GSVG f. 2. J.</vt:lpstr>
      <vt:lpstr>GSVG ab 3. J.</vt:lpstr>
      <vt:lpstr>neue Selbständige</vt:lpstr>
      <vt:lpstr>Mehrfachversicherung</vt:lpstr>
      <vt:lpstr>'GSVG f. 2. J.'!Druckbereich</vt:lpstr>
    </vt:vector>
  </TitlesOfParts>
  <Company>Steuerberatungskanzlei Blümmel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Häusl Mag. Marina</dc:creator>
  <cp:lastModifiedBy>Häusl Mag. Marina</cp:lastModifiedBy>
  <cp:lastPrinted>2023-01-26T11:39:02Z</cp:lastPrinted>
  <dcterms:created xsi:type="dcterms:W3CDTF">2003-11-05T12:21:08Z</dcterms:created>
  <dcterms:modified xsi:type="dcterms:W3CDTF">2026-01-15T06:52:45Z</dcterms:modified>
  <cp:contentStatus/>
</cp:coreProperties>
</file>